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1AD32798-E3D4-4609-AF0B-D92A261F86F4}" xr6:coauthVersionLast="47" xr6:coauthVersionMax="47" xr10:uidLastSave="{00000000-0000-0000-0000-000000000000}"/>
  <bookViews>
    <workbookView xWindow="-120" yWindow="-120" windowWidth="29040" windowHeight="15720" tabRatio="734" xr2:uid="{00000000-000D-0000-FFFF-FFFF00000000}"/>
  </bookViews>
  <sheets>
    <sheet name="Employee Data" sheetId="3" r:id="rId1"/>
    <sheet name="Dashboard Data" sheetId="14" state="hidden" r:id="rId2"/>
    <sheet name="Reports" sheetId="16" r:id="rId3"/>
    <sheet name="Lists" sheetId="7" state="hidden" r:id="rId4"/>
    <sheet name="Hire Yield Ratio" sheetId="12" state="hidden" r:id="rId5"/>
    <sheet name="Human Capital ROI" sheetId="13" state="hidden" r:id="rId6"/>
    <sheet name="Cost Per Hire" sheetId="10" state="hidden" r:id="rId7"/>
    <sheet name="Absenteeism" sheetId="11" state="hidden" r:id="rId8"/>
    <sheet name="PSW_Sheet" sheetId="9" state="veryHidden" r:id="rId9"/>
  </sheets>
  <definedNames>
    <definedName name="_xlnm._FilterDatabase" localSheetId="0" hidden="1">'Employee Data'!$A$1:$O$405</definedName>
    <definedName name="AverageSalary">#REF!</definedName>
    <definedName name="AverageSickDays">#REF!</definedName>
    <definedName name="Department">Lists!$C$2</definedName>
    <definedName name="Employee">Lists!$A$2</definedName>
    <definedName name="List_Departments">Lists!$C$4:$C$12</definedName>
    <definedName name="List_Employees">Lists!$A$4:$A$99</definedName>
    <definedName name="List_Employment">Lists!$B$4:$B$7</definedName>
    <definedName name="List_Locations">Lists!$D$4:$D$8</definedName>
    <definedName name="List_Year">Lists!$E$4:$E$12</definedName>
    <definedName name="Location">Lists!$D$2</definedName>
    <definedName name="PSWFormInput_0" hidden="1">Lists!$C$1</definedName>
    <definedName name="PSWFormInput_1" hidden="1">Lists!$E$1</definedName>
    <definedName name="PSWFormInput_2" hidden="1">Lists!$A$1</definedName>
    <definedName name="PSWFormInput_3" hidden="1">Lists!$D$1</definedName>
    <definedName name="PSWFormList_0" hidden="1">Lists!$C$4:$C$12</definedName>
    <definedName name="PSWFormList_1" hidden="1">Lists!$E$4:$E$12</definedName>
    <definedName name="PSWFormList_2" hidden="1">Lists!$A$4:$A$99</definedName>
    <definedName name="PSWFormList_3" hidden="1">Lists!$D$4:$D$8</definedName>
    <definedName name="PSWOutput_0" hidden="1">#REF!</definedName>
    <definedName name="PSWSeries_0_0_Labels" hidden="1">#REF!</definedName>
    <definedName name="PSWSeries_0_0_Values" hidden="1">#REF!</definedName>
    <definedName name="PSWSeries_1_0_Labels" hidden="1">#REF!</definedName>
    <definedName name="PSWSeries_1_0_Values" hidden="1">#REF!</definedName>
    <definedName name="PSWSeries_2_0_Labels" hidden="1">#REF!</definedName>
    <definedName name="PSWSeries_2_0_Values" hidden="1">#REF!</definedName>
    <definedName name="PSWSeries_3_0_Labels" hidden="1">#REF!</definedName>
    <definedName name="PSWSeries_3_0_Values" hidden="1">#REF!</definedName>
    <definedName name="PSWSeries_3_1_Labels" hidden="1">#REF!</definedName>
    <definedName name="PSWSeries_3_1_Values" hidden="1">#REF!</definedName>
    <definedName name="PSWSeries_3_2_Labels" hidden="1">#REF!</definedName>
    <definedName name="PSWSeries_3_2_Values" hidden="1">#REF!</definedName>
    <definedName name="PSWSeries_4_0_Values" hidden="1">'Employee Data'!$H$2:$H$405</definedName>
    <definedName name="SpreadsheetWEBApplicationId" hidden="1">PSW_Sheet!$F$1</definedName>
    <definedName name="SpreadsheetWEBDataID" hidden="1">PSW_Sheet!$G$1</definedName>
    <definedName name="SpreadsheetWEBInternalConnection" hidden="1">PSW_Sheet!$C$1</definedName>
    <definedName name="SpreadsheetWEBUserName" hidden="1">PSW_Sheet!$D$1</definedName>
    <definedName name="SpreadsheetWEBUserRole" hidden="1">PSW_Sheet!$E$1</definedName>
    <definedName name="TotalBonuses">#REF!</definedName>
    <definedName name="TotalCommissions">#REF!</definedName>
    <definedName name="TotalEmployees">#REF!</definedName>
    <definedName name="TotalOvertimes">#REF!</definedName>
    <definedName name="TotalSalaries">#REF!</definedName>
    <definedName name="TotalSickDays">#REF!</definedName>
    <definedName name="Year">Lists!$E$2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3" l="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R2"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Q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2" i="3"/>
  <c r="P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F7" i="13"/>
  <c r="F8" i="13"/>
  <c r="F9" i="13"/>
  <c r="F10" i="13"/>
  <c r="F11" i="13"/>
  <c r="F12" i="13"/>
  <c r="F13" i="13"/>
  <c r="F14" i="13"/>
  <c r="F15" i="13"/>
  <c r="F16" i="13"/>
  <c r="F17" i="13"/>
  <c r="F6" i="13"/>
  <c r="C7" i="12"/>
  <c r="D46" i="11"/>
  <c r="C46" i="11"/>
  <c r="B46" i="11"/>
  <c r="D33" i="11"/>
  <c r="D44" i="11"/>
  <c r="D43" i="11"/>
  <c r="D42" i="11"/>
  <c r="D41" i="11"/>
  <c r="D40" i="11"/>
  <c r="D39" i="11"/>
  <c r="D38" i="11"/>
  <c r="D37" i="11"/>
  <c r="D36" i="11"/>
  <c r="D35" i="11"/>
  <c r="D34" i="11"/>
  <c r="D21" i="11"/>
  <c r="C21" i="11"/>
  <c r="B21" i="11"/>
  <c r="F20" i="11"/>
  <c r="F19" i="11"/>
  <c r="F18" i="11"/>
  <c r="F17" i="11"/>
  <c r="F16" i="11"/>
  <c r="F15" i="11"/>
  <c r="F14" i="11"/>
  <c r="F13" i="11"/>
  <c r="F12" i="11"/>
  <c r="F11" i="11"/>
  <c r="F10" i="11"/>
  <c r="F9" i="11"/>
  <c r="F21" i="11" s="1"/>
  <c r="D18" i="10"/>
  <c r="D19" i="10"/>
  <c r="D20" i="10"/>
  <c r="D21" i="10"/>
  <c r="D17" i="10"/>
  <c r="D13" i="10"/>
  <c r="D12" i="10"/>
  <c r="D8" i="10"/>
  <c r="D7" i="10"/>
  <c r="D22" i="10" l="1"/>
  <c r="D14" i="10"/>
  <c r="D9" i="10"/>
  <c r="A2" i="7" l="1"/>
  <c r="E2" i="7"/>
  <c r="D2" i="7"/>
  <c r="C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 authorId="0" shapeId="0" xr:uid="{00000000-0006-0000-0100-000001000000}">
      <text>
        <r>
          <rPr>
            <b/>
            <sz val="9"/>
            <color indexed="81"/>
            <rFont val="Tahoma"/>
            <family val="2"/>
          </rPr>
          <t>Author:</t>
        </r>
        <r>
          <rPr>
            <sz val="9"/>
            <color indexed="81"/>
            <rFont val="Tahoma"/>
            <family val="2"/>
          </rPr>
          <t xml:space="preserve">
Net Hires = New Hires - Employee Separation</t>
        </r>
      </text>
    </comment>
    <comment ref="F1" authorId="0" shapeId="0" xr:uid="{00000000-0006-0000-0100-000002000000}">
      <text>
        <r>
          <rPr>
            <b/>
            <sz val="9"/>
            <color indexed="81"/>
            <rFont val="Tahoma"/>
            <family val="2"/>
          </rPr>
          <t>Author:</t>
        </r>
        <r>
          <rPr>
            <sz val="9"/>
            <color indexed="81"/>
            <rFont val="Tahoma"/>
            <family val="2"/>
          </rPr>
          <t xml:space="preserve">
Turnover rate = the number of separated employees /# of Employees at the start of the period</t>
        </r>
      </text>
    </comment>
    <comment ref="G1" authorId="0" shapeId="0" xr:uid="{00000000-0006-0000-0100-000003000000}">
      <text>
        <r>
          <rPr>
            <b/>
            <sz val="9"/>
            <color indexed="81"/>
            <rFont val="Tahoma"/>
            <family val="2"/>
          </rPr>
          <t>Author:</t>
        </r>
        <r>
          <rPr>
            <sz val="9"/>
            <color indexed="81"/>
            <rFont val="Tahoma"/>
            <family val="2"/>
          </rPr>
          <t xml:space="preserve">
avg: 2009-1-1 (separation date)- emp date</t>
        </r>
      </text>
    </comment>
    <comment ref="I1" authorId="0" shapeId="0" xr:uid="{00000000-0006-0000-0100-000004000000}">
      <text>
        <r>
          <rPr>
            <b/>
            <sz val="9"/>
            <color indexed="81"/>
            <rFont val="Tahoma"/>
            <family val="2"/>
          </rPr>
          <t>Brian:Total high Performer Termination / Avg High performer headcount = High performer turnnover rate</t>
        </r>
        <r>
          <rPr>
            <sz val="9"/>
            <color indexed="81"/>
            <rFont val="Tahoma"/>
            <family val="2"/>
          </rPr>
          <t xml:space="preserve">
</t>
        </r>
      </text>
    </comment>
    <comment ref="J1" authorId="0" shapeId="0" xr:uid="{00000000-0006-0000-0100-000005000000}">
      <text>
        <r>
          <rPr>
            <b/>
            <sz val="9"/>
            <color indexed="81"/>
            <rFont val="Tahoma"/>
            <family val="2"/>
          </rPr>
          <t>Author:</t>
        </r>
        <r>
          <rPr>
            <sz val="9"/>
            <color indexed="81"/>
            <rFont val="Tahoma"/>
            <family val="2"/>
          </rPr>
          <t xml:space="preserve">
Total compensation costs + Benefits Costs + Workforce Costs = Total Cost of workforce
Measuring Total Cost of Workforce allows organizations
to get a true picture of their workforce spend and make
better workforce strategy decisions.</t>
        </r>
      </text>
    </comment>
  </commentList>
</comments>
</file>

<file path=xl/sharedStrings.xml><?xml version="1.0" encoding="utf-8"?>
<sst xmlns="http://schemas.openxmlformats.org/spreadsheetml/2006/main" count="2319" uniqueCount="242">
  <si>
    <t>Department</t>
  </si>
  <si>
    <t>Sales</t>
  </si>
  <si>
    <t>Administration</t>
  </si>
  <si>
    <t>Finance</t>
  </si>
  <si>
    <t>Marketing</t>
  </si>
  <si>
    <t>Accounting</t>
  </si>
  <si>
    <t>Customer Support</t>
  </si>
  <si>
    <t>Human Resources</t>
  </si>
  <si>
    <t>Year</t>
  </si>
  <si>
    <t>Employee</t>
  </si>
  <si>
    <t>R&amp;D</t>
  </si>
  <si>
    <t>IT</t>
  </si>
  <si>
    <t>Sick Days</t>
  </si>
  <si>
    <t>Hire Date</t>
  </si>
  <si>
    <t>Bonus</t>
  </si>
  <si>
    <t>Overtime</t>
  </si>
  <si>
    <t>Total</t>
  </si>
  <si>
    <t>Jessica Rodriguez</t>
  </si>
  <si>
    <t>Full Name</t>
  </si>
  <si>
    <t>Rose Moreno</t>
  </si>
  <si>
    <t>Richard  Garza</t>
  </si>
  <si>
    <t>Christopher Battah</t>
  </si>
  <si>
    <t>Margaret Pavlovich</t>
  </si>
  <si>
    <t>Johnathan A Wilhite</t>
  </si>
  <si>
    <t>Saif Perrine</t>
  </si>
  <si>
    <t>Janalee Eggleston</t>
  </si>
  <si>
    <t>Eric W. Kilbride</t>
  </si>
  <si>
    <t>Matthew Tait</t>
  </si>
  <si>
    <t>Shireen Battah</t>
  </si>
  <si>
    <t>Joshua Daniel</t>
  </si>
  <si>
    <t>Roshan Coon</t>
  </si>
  <si>
    <t>Joeanne Melendez</t>
  </si>
  <si>
    <t>Ricardo Bergman</t>
  </si>
  <si>
    <t>Willow Nevandro</t>
  </si>
  <si>
    <t>Donna K. Bulgar</t>
  </si>
  <si>
    <t>Kelley Reneau</t>
  </si>
  <si>
    <t>Sara Webb</t>
  </si>
  <si>
    <t>Genevieve   Knapp</t>
  </si>
  <si>
    <t xml:space="preserve">Ian Helmer </t>
  </si>
  <si>
    <t>Tiffany M Blake</t>
  </si>
  <si>
    <t>Saxton Peterson</t>
  </si>
  <si>
    <t>Melissa Torruella</t>
  </si>
  <si>
    <t xml:space="preserve">Yvette Hurtado </t>
  </si>
  <si>
    <t>Benny Melendez</t>
  </si>
  <si>
    <t>Steven  Bolin</t>
  </si>
  <si>
    <t>Brian M Stucki</t>
  </si>
  <si>
    <t>Kelly Queen</t>
  </si>
  <si>
    <t>Jacqueline N. Hildebrand</t>
  </si>
  <si>
    <t xml:space="preserve">Julia  Hegwood </t>
  </si>
  <si>
    <t>William Melendez</t>
  </si>
  <si>
    <t>Heela Kraft</t>
  </si>
  <si>
    <t>Matthew W Yamaguchi</t>
  </si>
  <si>
    <t>Manuel Steele</t>
  </si>
  <si>
    <t>James Wilson</t>
  </si>
  <si>
    <t>Bryan Brier</t>
  </si>
  <si>
    <t>Rebecca L. Haight</t>
  </si>
  <si>
    <t>Rikkie J Mahone</t>
  </si>
  <si>
    <t>Grant Tomasevic</t>
  </si>
  <si>
    <t>Alicia A. Elmasian</t>
  </si>
  <si>
    <t>Natalie H. Woodford</t>
  </si>
  <si>
    <t>Jena Coon</t>
  </si>
  <si>
    <t>Ernest Trent</t>
  </si>
  <si>
    <t>Martie Elmasian</t>
  </si>
  <si>
    <t>Cristhian Roth</t>
  </si>
  <si>
    <t>Rebecca Negrete</t>
  </si>
  <si>
    <t>Michelle  Shevlin</t>
  </si>
  <si>
    <t>Micah Chokeir</t>
  </si>
  <si>
    <t>Julie Yost</t>
  </si>
  <si>
    <t>Jonathan C. Parnell</t>
  </si>
  <si>
    <t>Jeremiah De Grazia</t>
  </si>
  <si>
    <t>Stacy L Chen</t>
  </si>
  <si>
    <t xml:space="preserve">Elena Miriam Hillen </t>
  </si>
  <si>
    <t>Natalie H. Zeidell</t>
  </si>
  <si>
    <t>Alyssa Adefioye</t>
  </si>
  <si>
    <t>Kevin Nevandro</t>
  </si>
  <si>
    <t>Cassandra Perry</t>
  </si>
  <si>
    <t>Krisaundra Hightower</t>
  </si>
  <si>
    <t>Cindy Summerville</t>
  </si>
  <si>
    <t>Erik G. Rinehart</t>
  </si>
  <si>
    <t>Ahlam Aby</t>
  </si>
  <si>
    <t>Alexis Ripley</t>
  </si>
  <si>
    <t>Michelle  Greenwell</t>
  </si>
  <si>
    <t>Ricardo Sherrell</t>
  </si>
  <si>
    <t>Matthew H. Rios</t>
  </si>
  <si>
    <t>Laura S Greenwell</t>
  </si>
  <si>
    <t>Bryan Anderson</t>
  </si>
  <si>
    <t>Marylou M. Diaz</t>
  </si>
  <si>
    <t>Joshua Fields</t>
  </si>
  <si>
    <t>Stephen H. Thomas</t>
  </si>
  <si>
    <t>Jacqueline N. Gappy</t>
  </si>
  <si>
    <t>Corine M. Henderson</t>
  </si>
  <si>
    <t>Laura Aguirre</t>
  </si>
  <si>
    <t>Rosa I. Peralta</t>
  </si>
  <si>
    <t>Harman Abraha</t>
  </si>
  <si>
    <t>Jesse Wooten</t>
  </si>
  <si>
    <t>Elena Miriam Woodburn</t>
  </si>
  <si>
    <t>Gabriel R. Self</t>
  </si>
  <si>
    <t>Micah Talia</t>
  </si>
  <si>
    <t>Benny Erwin</t>
  </si>
  <si>
    <t>James Oberndorfer</t>
  </si>
  <si>
    <t xml:space="preserve">Ryan Kennedy </t>
  </si>
  <si>
    <t>Julie Harken</t>
  </si>
  <si>
    <t>Tamara Pacheco</t>
  </si>
  <si>
    <t>Ann Sharp</t>
  </si>
  <si>
    <t>Elena Miriam Takahashi</t>
  </si>
  <si>
    <t>Katherine Battah</t>
  </si>
  <si>
    <t>John  Michael</t>
  </si>
  <si>
    <t>Alison Johnson</t>
  </si>
  <si>
    <t>Joshua Johnson</t>
  </si>
  <si>
    <t>Tony Merrick</t>
  </si>
  <si>
    <t>Ernest Talia</t>
  </si>
  <si>
    <t>Moriel Caldwell</t>
  </si>
  <si>
    <t>Ryan  Mesko</t>
  </si>
  <si>
    <t>Brian Tomasevic</t>
  </si>
  <si>
    <t>Performance Score</t>
  </si>
  <si>
    <t>UEsFBgAAAAAAAAAAAAAAAAAAAAAAAA%3d%3d</t>
  </si>
  <si>
    <t>Employment Type</t>
  </si>
  <si>
    <t>Full-Time</t>
  </si>
  <si>
    <t>Part-Time</t>
  </si>
  <si>
    <t>Consultant</t>
  </si>
  <si>
    <t>Hourly</t>
  </si>
  <si>
    <t>PTO Days</t>
  </si>
  <si>
    <t>Commission</t>
  </si>
  <si>
    <t>Location</t>
  </si>
  <si>
    <t>Boston</t>
  </si>
  <si>
    <t>Departments</t>
  </si>
  <si>
    <t>Termination Date</t>
  </si>
  <si>
    <t>State</t>
  </si>
  <si>
    <t>MA</t>
  </si>
  <si>
    <t>Locations</t>
  </si>
  <si>
    <t>Miami</t>
  </si>
  <si>
    <t>Los Angeles</t>
  </si>
  <si>
    <t>Chicago</t>
  </si>
  <si>
    <t>New York</t>
  </si>
  <si>
    <t>CA</t>
  </si>
  <si>
    <t>IL</t>
  </si>
  <si>
    <t>NY</t>
  </si>
  <si>
    <t>FL</t>
  </si>
  <si>
    <t>Base Salary</t>
  </si>
  <si>
    <t xml:space="preserve"> %3c%3fxml+version%3d%221.0%22+encoding%3d%22utf-16%22%3f%3e%0d%0a%3cWizardSettings+xmlns%3axsi%3d%22http%3a%2f%2fwww.w3.org%2f2001%2fXMLSchema-instance%22+xmlns%3axsd%3d%22http%3a%2f%2fwww.w3.org%2f2001%2fXMLSchema%22%3e%0d%0a++%3cCss%3e%0a.Class1%7bfont-family%3a+Calibri%3b+font-size%3a8pt%3b+color%3aBlack%3btext-decoration%3anone%3bborder%3a+1px++None++Black+%3bbackground-color%3aWhite%3b+text-align%3aleft%3bvertical-align%3abottom%3b%7d%0a.Class2%7bfont-family%3a+Calibri%3b+font-size%3a16pt%3b+color%3aBlack%3bfont-weight%3a+bold%3btext-decoration%3anone%3bborder%3a+1px++None++Black+%3bbackground-color%3a%238DB4E2%3b+text-align%3aleft%3bvertical-align%3abottom%3b%7d%0a.Class3%7bfont-family%3a+Calibri%3b+font-size%3a8pt%3b+color%3aBlack%3btext-decoration%3anone%3bborder%3a+1px++None++Black+%3bbackground-color%3a%238DB4E2%3b+text-align%3aleft%3bvertical-align%3abottom%3b%7d%0a.Class4%7bfont-family%3a+Calibri%3b+font-size%3a8pt%3b+color%3aBlack%3btext-decoration%3anone%3bborder%3a+1px++None++Black+%3bbackground-color%3a%238DB4E2%3b+text-align%3acenter%3bvertical-align%3abottom%3b%7d%0a.Class5%7bfont-family%3a+Calibri%3b+font-size%3a8pt%3b+color%3aBlack%3btext-decoration%3anone%3bborder%3a+1px++None++Black+%3bbackground-color%3a%23DCE6F1%3b+text-align%3aleft%3bvertical-align%3abottom%3b%7d%0a.Class6%7bfont-family%3a+Calibri%3b+font-size%3a8pt%3b+color%3aBlack%3btext-decoration%3anone%3bborder%3a+1px++None++Black+%3bbackground-color%3aWhite%3b+text-align%3aright%3bvertical-align%3abottom%3b%7d%3c%2fCss%3e%0d%0a++%3cCulture%3een-US%3c%2fCulture%3e%0d%0a++%3cMergedSavingCells+%2f%3e%0d%0a++%3cPageInputCells%3e%0d%0a++++%3cInputCellsCollection%3e%0d%0a++++++%3cInputCells%3e%0d%0a++++++++%3cCellCount%3e0%3c%2fCellCount%3e%0d%0a++++++%3c%2fInputCells%3e%0d%0a++++%3c%2fInputCellsCollection%3e%0d%0a++%3c%2fPageInputCells%3e%0d%0a++%3cPageLayouts%3e%0d%0a++++%3cIsTabsVisible%3etrue%3c%2fIsTabsVisible%3e%0d%0a++++%3cPageLayoutCollection%3e%0d%0a++++++%3cPageLayout%3e%0d%0a++++++++%3cAutoResponseEmail%3eFalse%3c%2fAutoResponseEmail%3e%0d%0a++++++++%3cBorder%3etrue%3c%2fBorder%3e%0d%0a++++++++%3cCellAlignment%3etrue%3c%2fCellAlignment%3e%0d%0a++++++++%3cChangeRecordStatus%3efalse%3c%2fChangeRecordStatus%3e%0d%0a++++++++%3cCharts%3etrue%3c%2fCharts%3e%0d%0a++++++++%3cComments%3eExcel%3c%2fComments%3e%0d%0a++++++++%3cColor%3etrue%3c%2fColor%3e%0d%0a++++++++%3cControls%3e%0d%0a++++++++++%3cPageControl%3e%0d%0a++++++++++++%3cEnabled%3efalse%3c%2fEnabled%3e%0d%0a++++++++++++%3cType%3eCalculate%3c%2fType%3e%0d%0a++++++++++++%3cOrder%3e0%3c%2fOrder%3e%0d%0a++++++++++++%3cCellLink%3eDEFAULT%3c%2fCellLink%3e%0d%0a++++++++++++%3cName%3eCalculate%3c%2fName%3e%0d%0a++++++++++%3c%2fPageControl%3e%0d%0a++++++++++%3cPageControl%3e%0d%0a++++++++++++%3cEnabled%3efalse%3c%2fEnabled%3e%0d%0a++++++++++++%3cType%3eReset%3c%2fType%3e%0d%0a++++++++++++%3cOrder%3e1%3c%2fOrder%3e%0d%0a++++++++++++%3cCellLink%3eDEFAULT%3c%2fCellLink%3e%0d%0a++++++++++++%3cName%3eReset%3c%2fName%3e%0d%0a++++++++++%3c%2fPageControl%3e%0d%0a++++++++++%3cPageControl%3e%0d%0a++++++++++++%3cEnabled%3efalse%3c%2fEnabled%3e%0d%0a++++++++++++%3cType%3eSave%3c%2fType%3e%0d%0a++++++++++++%3cOrder%3e2%3c%2fOrder%3e%0d%0a++++++++++++%3cCellLink%3eDEFAULT%3c%2fCellLink%3e%0d%0a++++++++++++%3cName%3eSave%3c%2fName%3e%0d%0a++++++++++%3c%2fPageControl%3e%0d%0a++++++++++%3cPageControl%3e%0d%0a++++++++++++%3cEnabled%3efalse%3c%2fEnabled%3e%0d%0a++++++++++++%3cType%3eBack%3c%2fType%3e%0d%0a++++++++++++%3cOrder%3e3%3c%2fOrder%3e%0d%0a++++++++++++%3cCellLink%3eDEFAULT%3c%2fCellLink%3e%0d%0a++++++++++++%3cName%3eBack%3c%2fName%3e%0d%0a++++++++++%3c%2fPageControl%3e%0d%0a++++++++++%3cPageControl%3e%0d%0a++++++++++++%3cEnabled%3efalse%3c%2fEnabled%3e%0d%0a++++++++++++%3cType%3eNext%3c%2fType%3e%0d%0a++++++++++++%3cOrder%3e4%3c%2fOrder%3e%0d%0a++++++++++++%3cCellLink%3eDEFAULT%3c%2fCellLink%3e%0d%0a++++++++++++%3cName%3eNext%3c%2fName%3e%0d%0a++++++++++%3c%2fPageControl%3e%0d%0a++++++++++%3cPageControl%3e%0d%0a++++++++++++%3cEnabled%3efalse%3c%2fEnabled%3e%0d%0a++++++++++++%3cType%3eExport%3c%2fType%3e%0d%0a++++++++++++%3cOrder%3e5%3c%2fOrder%3e%0d%0a++++++++++++%3cCellLink%3eDEFAULT%3c%2fCellLink%3e%0d%0a++++++++++++%3cName%3eExport%3c%2fName%3e%0d%0a++++++++++%3c%2fPageControl%3e%0d%0a++++++++++%3cPageControl%3e%0d%0a++++++++++++%3cEnabled%3efalse%3c%2fEnabled%3e%0d%0a++++++++++++%3cType%3eCustom%3c%2fType%3e%0d%0a++++++++++++%3cOrder%3e6%3c%2fOrder%3e%0d%0a++++++++++++%3cCellLink%3eDEFAULT%3c%2fCellLink%3e%0d%0a++++++++++++%3cName%3eCustom%3c%2fName%3e%0d%0a++++++++++%3c%2fPageControl%3e%0d%0a++++++++%3c%2fControls%3e%0d%0a++++++++%3cCustomButtonActions%3e%0d%0a++++++++++%3cCalculate%3efalse%3c%2fCalculate%3e%0d%0a++++++++++%3cReset%3efalse%3c%2fReset%3e%0d%0a++++++++++%3cSave%3efalse%3c%2fSave%3e%0d%0a++++++++++%3cExport%3efalse%3c%2fExport%3e%0d%0a++++++++++%3cIsPageForwardingChecked%3efalse%3c%2fIsPageForwardingChecked%3e%0d%0a++++++++++%3cIsExternalURLChecked%3efalse%3c%2fIsExternalURLChecked%3e%0d%0a++++++++++%3cIsCustomPageChecked%3efalse%3c%2fIsCustomPageChecked%3e%0d%0a++++++++++%3cIsDisableByCellValueChecked%3efalse%3c%2fIsDisableByCellValueChecked%3e%0d%0a++++++++++%3cIsCustomButtonEnabled%3efalse%3c%2fIsCustomButtonEnabled%3e%0d%0a++++++++++%3cIsSavePopupMessageChecked%3efalse%3c%2fIsSavePopupMessageChecked%3e%0d%0a++++++++++%3cIsAutoResponseMailChecked%3efalse%3c%2fIsAutoResponseMailChecked%3e%0d%0a++++++++++%3cIsNotificationEmailChecked%3efalse%3c%2fIsNotificationEmailChecked%3e%0d%0a++++++++++%3cIsChangeRecordStatusChecked%3efalse%3c%2fIsChangeRecordStatusChecked%3e%0d%0a++++++++++%3cIsTransferRecordOwnershipChecked%3efalse%3c%2fIsTransferRecordOwnershipChecked%3e%0d%0a++++++++++%3cIsPrintEnabled%3efalse%3c%2fIsPrintEnabled%3e%0d%0a++++++++%3c%2fCustomButtonActions%3e%0d%0a++++++++%3cDisplayRange%3e%3d'Dashboard'!%24A%241%3a%24R%2454%3c%2fDisplayRange%3e%0d%0a++++++++%3cFileName%3e1.+Dashboard%3c%2fFileName%3e%0d%0a++++++++%3cFont%3etrue%3c%2fFont%3e%0d%0a++++++++%3cFormControls%3etrue%3c%2fFormControls%3e%0d%0a++++++++%3cImages%3etrue%3c%2fImages%3e%0d%0a++++++++%3cIndex%3e0%3c%2fIndex%3e%0d%0a++++++++%3cIsAjaxEnabled%3etrue%3c%2fIsAjaxEnabled%3e%0d%0a++++++++%3cIsSaveButtonEnabled%3efalse%3c%2fIsSaveButtonEnabled%3e%0d%0a++++++++%3cIsSaveButtonEnabledByCellValue%3efalse%3c%2fIsSaveButtonEnabledByCellValue%3e%0d%0a++++++++%3cIsPageHidingEnabled%3efalse%3c%2fIsPageHidingEnabled%3e%0d%0a++++++++%3cIsPageVisible%3etrue%3c%2fIsPageVisible%3e%0d%0a++++++++%3cPageVisibilityControllerRange+%2f%3e%0d%0a++++++++%3cNotificationEmail%3eFalse%3c%2fNotificationEmail%3e%0d%0a++++++++%3cNotificationEmailBodyFormula+%2f%3e%0d%0a++++++++%3cNotificationEmailSubjectFormula+%2f%3e%0d%0a++++++++%3cNotificationEmailRecepientEmailFormula+%2f%3e%0d%0a++++++++%3cOrder%3e0%3c%2fOrder%3e%0d%0a++++++++%3cPageForwarding%3eFalse%3c%2fPageForwarding%3e%0d%0a++++++++%3cPageForwardingCustomPage%3eFalse%3c%2fPageForwardingCustomPage%3e%0d%0a++++++++%3cPageForwardingIsExternalURL%3eFalse%3c%2fPageForwardingIsExternalURL%3e%0d%0a++++++++%3cPageForwardingExternalURL%3eNone%3c%2fPageForwardingExternalURL%3e%0d%0a++++++++%3cPivots%3etrue%3c%2fPivots%3e%0d%0a++++++++%3cRecordStatusValue+%2f%3e%0d%0a++++++++%3cTransferRecordOwnership%3efalse%3c%2fTransferRecordOwnership%3e%0d%0a++++++++%3cTransferRecordOwnershipValue+%2f%3e%0d%0a++++++++%3cIsScriptingEnabled%3efalse%3c%2fIsScriptingEnabled%3e%0d%0a++++++++%3cScripts+%2f%3e%0d%0a++++++++%3cDefaultClassName%3eClass1%3c%2fDefaultClassName%3e%0d%0a++++++%3c%2fPageLayout%3e%0d%0a++++%3c%2fPageLayoutCollection%3e%0d%0a++++%3cInitialPageIndex%3e0%3c%2fInitialPageIndex%3e%0d%0a++++%3cApplicationName%3eHR_Dashboard_2%3c%2fApplicationName%3e%0d%0a++%3c%2fPageLayouts%3e%0d%0a++%3cSavingCells%3e%0d%0a++++%3cCellCount%3e0%3c%2fCellCount%3e%0d%0a++%3c%2fSavingCells%3e%0d%0a++%3cTables%3e%0d%0a++++%3cTableCollection%3e%0d%0a++++++%3cTable%3e%0d%0a++++++++%3cAddress%3e%3d'Dashboard'!%24A%241%3a%24R%2454%3c%2fAddress%3e%0d%0a++++++++%3cName%3ePSWOutput_0%3c%2fName%3e%0d%0a++++++++%3cColumnWidths%3e15-48-66-57.75-50.25-63.75-67.5-50.25-50.25-50.25-50.25-50.25-50.25-50.25-50.25-50.25-50.25-15%3c%2fColumnWidths%3e%0d%0a++++++++%3cWidth%3e885.75%3c%2fWidth%3e%0d%0a++++++++%3cTRs%3e%0d%0a++++++++++%3cTR%3e%0d%0a++++++++++++%3cTDs%3e%0d%0a++++++++++++++%3cTD%3e%0d%0a++++++++++++++++%3cMerge%3eFalse%3c%2fMerge%3e%0d%0a++++++++++++++++%3cWidth%3e15%3c%2fWidth%3e%0d%0a++++++++++++++++%3cHeight%3e11.25%3c%2fHeight%3e%0d%0a++++++++++++++++%3cAlign%3eLeft%3c%2fAlign%3e%0d%0a++++++++++++++++%3cFontName%3eCalibri%3c%2fFontName%3e%0d%0a++++++++++++++++%3cWrapText%3eFalse%3c%2fWrapText%3e%0d%0a++++++++++++++++%3cFontSize%3e8%3c%2fFontSize%3e%0d%0a++++++++++++++++%3cX%3e1%3c%2fX%3e%0d%0a++++++++++++++++%3cY%3e1%3c%2fY%3e%0d%0a++++++++++++++%3c%2fTD%3e%0d%0a++++++++++++++%3cTD%3e%0d%0a++++++++++++++++%3cMerge%3eFalse%3c%2fMerge%3e%0d%0a++++++++++++++++%3cWidth%3e48%3c%2fWidth%3e%0d%0a++++++++++++++++%3cHeight%3e11.25%3c%2fHeight%3e%0d%0a++++++++++++++++%3cAlign%3eLeft%3c%2fAlign%3e%0d%0a++++++++++++++++%3cFontName%3eCalibri%3c%2fFontName%3e%0d%0a++++++++++++++++%3cWrapText%3eFalse%3c%2fWrapText%3e%0d%0a++++++++++++++++%3cFontSize%3e8%3c%2fFontSize%3e%0d%0a++++++++++++++++%3cX%3e2%3c%2fX%3e%0d%0a++++++++++++++++%3cY%3e1%3c%2fY%3e%0d%0a++++++++++++++%3c%2fTD%3e%0d%0a++++++++++++++%3cTD%3e%0d%0a++++++++++++++++%3cMerge%3eFalse%3c%2fMerge%3e%0d%0a++++++++++++++++%3cWidth%3e66%3c%2fWidth%3e%0d%0a++++++++++++++++%3cHeight%3e11.25%3c%2fHeight%3e%0d%0a++++++++++++++++%3cAlign%3eLeft%3c%2fAlign%3e%0d%0a++++++++++++++++%3cFontName%3eCalibri%3c%2fFontName%3e%0d%0a++++++++++++++++%3cWrapText%3eFalse%3c%2fWrapText%3e%0d%0a++++++++++++++++%3cFontSize%3e8%3c%2fFontSize%3e%0d%0a++++++++++++++++%3cX%3e3%3c%2fX%3e%0d%0a++++++++++++++++%3cY%3e1%3c%2fY%3e%0d%0a++++++++++++++%3c%2fTD%3e%0d%0a++++++++++++++%3cTD%3e%0d%0a++++++++++++++++%3cMerge%3eFalse%3c%2fMerge%3e%0d%0a++++++++++++++++%3cWidth%3e57.75%3c%2fWidth%3e%0d%0a++++++++++++++++%3cHeight%3e11.25%3c%2fHeight%3e%0d%0a++++++++++++++++%3cAlign%3eLeft%3c%2fAlign%3e%0d%0a++++++++++++++++%3cFontName%3eCalibri%3c%2fFontName%3e%0d%0a++++++++++++++++%3cWrapText%3eFalse%3c%2fWrapText%3e%0d%0a++++++++++++++++%3cFontSize%3e8%3c%2fFontSize%3e%0d%0a++++++++++++++++%3cX%3e4%3c%2fX%3e%0d%0a++++++++++++++++%3cY%3e1%3c%2fY%3e%0d%0a++++++++++++++%3c%2fTD%3e%0d%0a++++++++++++++%3cTD%3e%0d%0a++++++++++++++++%3cMerge%3eFalse%3c%2fMerge%3e%0d%0a++++++++++++++++%3cWidth%3e50.25%3c%2fWidth%3e%0d%0a++++++++++++++++%3cHeight%3e11.25%3c%2fHeight%3e%0d%0a++++++++++++++++%3cAlign%3eLeft%3c%2fAlign%3e%0d%0a++++++++++++++++%3cFontName%3eCalibri%3c%2fFontName%3e%0d%0a++++++++++++++++%3cWrapText%3eFalse%3c%2fWrapText%3e%0d%0a++++++++++++++++%3cFontSize%3e8%3c%2fFontSize%3e%0d%0a++++++++++++++++%3cX%3e5%3c%2fX%3e%0d%0a++++++++++++++++%3cY%3e1%3c%2fY%3e%0d%0a++++++++++++++%3c%2fTD%3e%0d%0a++++++++++++++%3cTD%3e%0d%0a++++++++++++++++%3cMerge%3eFalse%3c%2fMerge%3e%0d%0a++++++++++++++++%3cWidth%3e63.75%3c%2fWidth%3e%0d%0a++++++++++++++++%3cHeight%3e11.25%3c%2fHeight%3e%0d%0a++++++++++++++++%3cAlign%3eLeft%3c%2fAlign%3e%0d%0a++++++++++++++++%3cFontName%3eCalibri%3c%2fFontName%3e%0d%0a++++++++++++++++%3cWrapText%3eFalse%3c%2fWrapText%3e%0d%0a++++++++++++++++%3cFontSize%3e8%3c%2fFontSize%3e%0d%0a++++++++++++++++%3cX%3e6%3c%2fX%3e%0d%0a++++++++++++++++%3cY%3e1%3c%2fY%3e%0d%0a++++++++++++++%3c%2fTD%3e%0d%0a++++++++++++++%3cTD%3e%0d%0a++++++++++++++++%3cMerge%3eFalse%3c%2fMerge%3e%0d%0a++++++++++++++++%3cWidth%3e67.5%3c%2fWidth%3e%0d%0a++++++++++++++++%3cHeight%3e11.25%3c%2fHeight%3e%0d%0a++++++++++++++++%3cAlign%3eLeft%3c%2fAlign%3e%0d%0a++++++++++++++++%3cFontName%3eCalibri%3c%2fFontName%3e%0d%0a++++++++++++++++%3cWrapText%3eFalse%3c%2fWrapText%3e%0d%0a++++++++++++++++%3cFontSize%3e8%3c%2fFontSize%3e%0d%0a++++++++++++++++%3cX%3e7%3c%2fX%3e%0d%0a++++++++++++++++%3cY%3e1%3c%2fY%3e%0d%0a++++++++++++++%3c%2fTD%3e%0d%0a++++++++++++++%3cTD%3e%0d%0a++++++++++++++++%3cMerge%3eFalse%3c%2fMerge%3e%0d%0a++++++++++++++++%3cWidth%3e50.25%3c%2fWidth%3e%0d%0a++++++++++++++++%3cHeight%3e11.25%3c%2fHeight%3e%0d%0a++++++++++++++++%3cAlign%3eLeft%3c%2fAlign%3e%0d%0a++++++++++++++++%3cFontName%3eCalibri%3c%2fFontName%3e%0d%0a++++++++++++++++%3cWrapText%3eFalse%3c%2fWrapText%3e%0d%0a++++++++++++++++%3cFontSize%3e8%3c%2fFontSize%3e%0d%0a++++++++++++++++%3cX%3e8%3c%2fX%3e%0d%0a++++++++++++++++%3cY%3e1%3c%2fY%3e%0d%0a++++++++++++++%3c%2fTD%3e%0d%0a++++++++++++++%3cTD%3e%0d%0a++++++++++++++++%3cMerge%3eFalse%3c%2fMerge%3e%0d%0a++++++++++++++++%3cWidth%3e50.25%3c%2fWidth%3e%0d%0a++++++++++++++++%3cHeight%3e11.25%3c%2fHeight%3e%0d%0a++++++++++++++++%3cAlign%3eLeft%3c%2fAlign%3e%0d%0a++++++++++++++++%3cFontName%3eCalibri%3c%2fFontName%3e%0d%0a++++++++++++++++%3cWrapText%3eFalse%3c%2fWrapText%3e%0d%0a++++++++++++++++%3cFontSize%3e8%3c%2fFontSize%3e%0d%0a++++++++++++++++%3cX%3e9%3c%2fX%3e%0d%0a++++++++++++++++%3cY%3e1%3c%2fY%3e%0d%0a++++++++++++++%3c%2fTD%3e%0d%0a++++++++++++++%3cTD%3e%0d%0a++++++++++++++++%3cMerge%3eFalse%3c%2fMerge%3e%0d%0a++++++++++++++++%3cWidth%3e50.25%3c%2fWidth%3e%0d%0a++++++++++++++++%3cHeight%3e11.25%3c%2fHeight%3e%0d%0a++++++++++++++++%3cAlign%3eLeft%3c%2fAlign%3e%0d%0a++++++++++++++++%3cFontName%3eCalibri%3c%2fFontName%3e%0d%0a++++++++++++++++%3cWrapText%3eFalse%3c%2fWrapText%3e%0d%0a++++++++++++++++%3cFontSize%3e8%3c%2fFontSize%3e%0d%0a++++++++++++++++%3cX%3e10%3c%2fX%3e%0d%0a++++++++++++++++%3cY%3e1%3c%2fY%3e%0d%0a++++++++++++++%3c%2fTD%3e%0d%0a++++++++++++++%3cTD%3e%0d%0a++++++++++++++++%3cMerge%3eFalse%3c%2fMerge%3e%0d%0a++++++++++++++++%3cWidth%3e50.25%3c%2fWidth%3e%0d%0a++++++++++++++++%3cHeight%3e11.25%3c%2fHeight%3e%0d%0a++++++++++++++++%3cAlign%3eLeft%3c%2fAlign%3e%0d%0a++++++++++++++++%3cFontName%3eCalibri%3c%2fFontName%3e%0d%0a++++++++++++++++%3cWrapText%3eFalse%3c%2fWrapText%3e%0d%0a++++++++++++++++%3cFontSize%3e8%3c%2fFontSize%3e%0d%0a++++++++++++++++%3cX%3e11%3c%2fX%3e%0d%0a++++++++++++++++%3cY%3e1%3c%2fY%3e%0d%0a++++++++++++++%3c%2fTD%3e%0d%0a++++++++++++++%3cTD%3e%0d%0a++++++++++++++++%3cMerge%3eFalse%3c%2fMerge%3e%0d%0a++++++++++++++++%3cWidth%3e50.25%3c%2fWidth%3e%0d%0a++++++++++++++++%3cHeight%3e11.25%3c%2fHeight%3e%0d%0a++++++++++++++++%3cAlign%3eLeft%3c%2fAlign%3e%0d%0a++++++++++++++++%3cFontName%3eCalibri%3c%2fFontName%3e%0d%0a++++++++++++++++%3cWrapText%3eFalse%3c%2fWrapText%3e%0d%0a++++++++++++++++%3cFontSize%3e8%3c%2fFontSize%3e%0d%0a++++++++++++++++%3cX%3e12%3c%2fX%3e%0d%0a++++++++++++++++%3cY%3e1%3c%2fY%3e%0d%0a++++++++++++++%3c%2fTD%3e%0d%0a++++++++++++++%3cTD%3e%0d%0a++++++++++++++++%3cMerge%3eFalse%3c%2fMerge%3e%0d%0a++++++++++++++++%3cWidth%3e50.25%3c%2fWidth%3e%0d%0a++++++++++++++++%3cHeight%3e11.25%3c%2fHeight%3e%0d%0a++++++++++++++++%3cAlign%3eLeft%3c%2fAlign%3e%0d%0a++++++++++++++++%3cFontName%3eCalibri%3c%2fFontName%3e%0d%0a++++++++++++++++%3cWrapText%3eFalse%3c%2fWrapText%3e%0d%0a++++++++++++++++%3cFontSize%3e8%3c%2fFontSize%3e%0d%0a++++++++++++++++%3cX%3e13%3c%2fX%3e%0d%0a++++++++++++++++%3cY%3e1%3c%2fY%3e%0d%0a++++++++++++++%3c%2fTD%3e%0d%0a++++++++++++++%3cTD%3e%0d%0a++++++++++++++++%3cMerge%3eFalse%3c%2fMerge%3e%0d%0a++++++++++++++++%3cWidth%3e50.25%3c%2fWidth%3e%0d%0a++++++++++++++++%3cHeight%3e11.25%3c%2fHeight%3e%0d%0a++++++++++++++++%3cAlign%3eLeft%3c%2fAlign%3e%0d%0a++++++++++++++++%3cFontName%3eCalibri%3c%2fFontName%3e%0d%0a++++++++++++++++%3cWrapText%3eFalse%3c%2fWrapText%3e%0d%0a++++++++++++++++%3cFontSize%3e8%3c%2fFontSize%3e%0d%0a++++++++++++++++%3cX%3e14%3c%2fX%3e%0d%0a++++++++++++++++%3cY%3e1%3c%2fY%3e%0d%0a++++++++++++++%3c%2fTD%3e%0d%0a++++++++++++++%3cTD%3e%0d%0a++++++++++++++++%3cMerge%3eFalse%3c%2fMerge%3e%0d%0a++++++++++++++++%3cWidth%3e50.25%3c%2fWidth%3e%0d%0a++++++++++++++++%3cHeight%3e11.25%3c%2fHeight%3e%0d%0a++++++++++++++++%3cAlign%3eLeft%3c%2fAlign%3e%0d%0a++++++++++++++++%3cFontName%3eCalibri%3c%2fFontName%3e%0d%0a++++++++++++++++%3cWrapText%3eFalse%3c%2fWrapText%3e%0d%0a++++++++++++++++%3cFontSize%3e8%3c%2fFontSize%3e%0d%0a++++++++++++++++%3cX%3e15%3c%2fX%3e%0d%0a++++++++++++++++%3cY%3e1%3c%2fY%3e%0d%0a++++++++++++++%3c%2fTD%3e%0d%0a++++++++++++++%3cTD%3e%0d%0a++++++++++++++++%3cMerge%3eFalse%3c%2fMerge%3e%0d%0a++++++++++++++++%3cWidth%3e50.25%3c%2fWidth%3e%0d%0a++++++++++++++++%3cHeight%3e11.25%3c%2fHeight%3e%0d%0a++++++++++++++++%3cAlign%3eLeft%3c%2fAlign%3e%0d%0a++++++++++++++++%3cFontName%3eCalibri%3c%2fFontName%3e%0d%0a++++++++++++++++%3cWrapText%3eFalse%3c%2fWrapText%3e%0d%0a++++++++++++++++%3cFontSize%3e8%3c%2fFontSize%3e%0d%0a++++++++++++++++%3cX%3e16%3c%2fX%3e%0d%0a++++++++++++++++%3cY%3e1%3c%2fY%3e%0d%0a++++++++++++++%3c%2fTD%3e%0d%0a++++++++++++++%3cTD%3e%0d%0a++++++++++++++++%3cMerge%3eFalse%3c%2fMerge%3e%0d%0a++++++++++++++++%3cWidth%3e50.25%3c%2fWidth%3e%0d%0a++++++++++++++++%3cHeight%3e11.25%3c%2fHeight%3e%0d%0a++++++++++++++++%3cAlign%3eLeft%3c%2fAlign%3e%0d%0a++++++++++++++++%3cFontName%3eCalibri%3c%2fFontName%3e%0d%0a++++++++++++++++%3cWrapText%3eFalse%3c%2fWrapText%3e%0d%0a++++++++++++++++%3cFontSize%3e8%3c%2fFontSize%3e%0d%0a++++++++++++++++%3cX%3e17%3c%2fX%3e%0d%0a++++++++++++++++%3cY%3e1%3c%2fY%3e%0d%0a++++++++++++++%3c%2fTD%3e%0d%0a++++++++++++++%3cTD%3e%0d%0a++++++++++++++++%3cMerge%3eFalse%3c%2fMerge%3e%0d%0a++++++++++++++++%3cWidth%3e15%3c%2fWidth%3e%0d%0a++++++++++++++++%3cHeight%3e11.25%3c%2fHeight%3e%0d%0a++++++++++++++++%3cAlign%3eLeft%3c%2fAlign%3e%0d%0a++++++++++++++++%3cFontName%3eCalibri%3c%2fFontName%3e%0d%0a++++++++++++++++%3cWrapText%3eFalse%3c%2fWrapText%3e%0d%0a++++++++++++++++%3cFontSize%3e8%3c%2fFontSize%3e%0d%0a++++++++++++++++%3cX%3e18%3c%2fX%3e%0d%0a++++++++++++++++%3cY%3e1%3c%2fY%3e%0d%0a++++++++++++++%3c%2fTD%3e%0d%0a++++++++++++%3c%2fTDs%3e%0d%0a++++++++++++%3cIsRowVisible%3etrue%3c%2fIsRowVisible%3e%0d%0a++++++++++%3c%2fTR%3e%0d%0a++++++++++%3cTR%3e%0d%0a++++++++++++%3cTDs%3e%0d%0a++++++++++++++%3cTD%3e%0d%0a++++++++++++++++%3cMerge%3eFalse%3c%2fMerge%3e%0d%0a++++++++++++++++%3cWidth%3e15%3c%2fWidth%3e%0d%0a++++++++++++++++%3cHeight%3e21%3c%2fHeight%3e%0d%0a++++++++++++++++%3cAlign%3eLeft%3c%2fAlign%3e%0d%0a++++++++++++++++%3cFontName%3eCalibri%3c%2fFontName%3e%0d%0a++++++++++++++++%3cWrapText%3eFalse%3c%2fWrapText%3e%0d%0a++++++++++++++++%3cFontSize%3e8%3c%2fFontSize%3e%0d%0a++++++++++++++++%3cX%3e1%3c%2fX%3e%0d%0a++++++++++++++++%3cY%3e2%3c%2fY%3e%0d%0a++++++++++++++%3c%2fTD%3e%0d%0a++++++++++++++%3cTD%3e%0d%0a++++++++++++++++%3cStyle%3eClass2%3c%2fStyle%3e%0d%0a++++++++++++++++%3cMerge%3eFalse%3c%2fMerge%3e%0d%0a++++++++++++++++%3cWidth%3e48%3c%2fWidth%3e%0d%0a++++++++++++++++%3cText%3eHR+Dashboard%3c%2fText%3e%0d%0a++++++++++++++++%3cHeight%3e21%3c%2fHeight%3e%0d%0a++++++++++++++++%3cAlign%3eLeft%3c%2fAlign%3e%0d%0a++++++++++++++++%3cFontName%3eCalibri%3c%2fFontName%3e%0d%0a++++++++++++++++%3cWrapText%3eFalse%3c%2fWrapText%3e%0d%0a++++++++++++++++%3cFontSize%3e16%3c%2fFontSize%3e%0d%0a++++++++++++++++%3cX%3e2%3c%2fX%3e%0d%0a++++++++++++++++%3cY%3e2%3c%2fY%3e%0d%0a++++++++++++++%3c%2fTD%3e%0d%0a++++++++++++++%3cTD%3e%0d%0a++++++++++++++++%3cStyle%3eClass3%3c%2fStyle%3e%0d%0a++++++++++++++++%3cMerge%3eFalse%3c%2fMerge%3e%0d%0a++++++++++++++++%3cWidth%3e66%3c%2fWidth%3e%0d%0a++++++++++++++++%3cHeight%3e21%3c%2fHeight%3e%0d%0a++++++++++++++++%3cAlign%3eLeft%3c%2fAlign%3e%0d%0a++++++++++++++++%3cFontName%3eCalibri%3c%2fFontName%3e%0d%0a++++++++++++++++%3cWrapText%3eFalse%3c%2fWrapText%3e%0d%0a++++++++++++++++%3cFontSize%3e8%3c%2fFontSize%3e%0d%0a++++++++++++++++%3cX%3e3%3c%2fX%3e%0d%0a++++++++++++++++%3cY%3e2%3c%2fY%3e%0d%0a++++++++++++++%3c%2fTD%3e%0d%0a++++++++++++++%3cTD%3e%0d%0a++++++++++++++++%3cStyle%3eClass3%3c%2fStyle%3e%0d%0a++++++++++++++++%3cMerge%3eFalse%3c%2fMerge%3e%0d%0a++++++++++++++++%3cWidth%3e57.75%3c%2fWidth%3e%0d%0a++++++++++++++++%3cHeight%3e21%3c%2fHeight%3e%0d%0a++++++++++++++++%3cAlign%3eLeft%3c%2fAlign%3e%0d%0a++++++++++++++++%3cFontName%3eCalibri%3c%2fFontName%3e%0d%0a++++++++++++++++%3cWrapText%3eFalse%3c%2fWrapText%3e%0d%0a++++++++++++++++%3cFontSize%3e8%3c%2fFontSize%3e%0d%0a++++++++++++++++%3cX%3e4%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5%3c%2fX%3e%0d%0a++++++++++++++++%3cY%3e2%3c%2fY%3e%0d%0a++++++++++++++%3c%2fTD%3e%0d%0a++++++++++++++%3cTD%3e%0d%0a++++++++++++++++%3cStyle%3eClass3%3c%2fStyle%3e%0d%0a++++++++++++++++%3cMerge%3eFalse%3c%2fMerge%3e%0d%0a++++++++++++++++%3cWidth%3e63.75%3c%2fWidth%3e%0d%0a++++++++++++++++%3cHeight%3e21%3c%2fHeight%3e%0d%0a++++++++++++++++%3cAlign%3eLeft%3c%2fAlign%3e%0d%0a++++++++++++++++%3cFontName%3eCalibri%3c%2fFontName%3e%0d%0a++++++++++++++++%3cWrapText%3eFalse%3c%2fWrapText%3e%0d%0a++++++++++++++++%3cFontSize%3e8%3c%2fFontSize%3e%0d%0a++++++++++++++++%3cX%3e6%3c%2fX%3e%0d%0a++++++++++++++++%3cY%3e2%3c%2fY%3e%0d%0a++++++++++++++%3c%2fTD%3e%0d%0a++++++++++++++%3cTD%3e%0d%0a++++++++++++++++%3cStyle%3eClass3%3c%2fStyle%3e%0d%0a++++++++++++++++%3cMerge%3eFalse%3c%2fMerge%3e%0d%0a++++++++++++++++%3cWidth%3e67.5%3c%2fWidth%3e%0d%0a++++++++++++++++%3cHeight%3e21%3c%2fHeight%3e%0d%0a++++++++++++++++%3cAlign%3eLeft%3c%2fAlign%3e%0d%0a++++++++++++++++%3cFontName%3eCalibri%3c%2fFontName%3e%0d%0a++++++++++++++++%3cWrapText%3eFalse%3c%2fWrapText%3e%0d%0a++++++++++++++++%3cFontSize%3e8%3c%2fFontSize%3e%0d%0a++++++++++++++++%3cX%3e7%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8%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9%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10%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11%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12%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13%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14%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15%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16%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17%3c%2fX%3e%0d%0a++++++++++++++++%3cY%3e2%3c%2fY%3e%0d%0a++++++++++++++%3c%2fTD%3e%0d%0a++++++++++++++%3cTD%3e%0d%0a++++++++++++++++%3cMerge%3eFalse%3c%2fMerge%3e%0d%0a++++++++++++++++%3cWidth%3e15%3c%2fWidth%3e%0d%0a++++++++++++++++%3cHeight%3e21%3c%2fHeight%3e%0d%0a++++++++++++++++%3cAlign%3eLeft%3c%2fAlign%3e%0d%0a++++++++++++++++%3cFontName%3eCalibri%3c%2fFontName%3e%0d%0a++++++++++++++++%3cWrapText%3eFalse%3c%2fWrapText%3e%0d%0a++++++++++++++++%3cFontSize%3e8%3c%2fFontSize%3e%0d%0a++++++++++++++++%3cX%3e18%3c%2fX%3e%0d%0a++++++++++++++++%3cY%3e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3c%2fY%3e%0d%0a++++++++++++++%3c%2fTD%3e%0d%0a++++++++++++++%3cTD%3e%0d%0a++++++++++++++++%3cMerge%3eFalse%3c%2fMerge%3e%0d%0a++++++++++++++++%3cWidth%3e48%3c%2fWidth%3e%0d%0a++++++++++++++++%3cHeight%3e11.25%3c%2fHeight%3e%0d%0a++++++++++++++++%3cAlign%3eLeft%3c%2fAlign%3e%0d%0a++++++++++++++++%3cFontName%3eCalibri%3c%2fFontName%3e%0d%0a++++++++++++++++%3cWrapText%3eFalse%3c%2fWrapText%3e%0d%0a++++++++++++++++%3cFontSize%3e8%3c%2fFontSize%3e%0d%0a++++++++++++++++%3cX%3e2%3c%2fX%3e%0d%0a++++++++++++++++%3cY%3e3%3c%2fY%3e%0d%0a++++++++++++++%3c%2fTD%3e%0d%0a++++++++++++++%3cTD%3e%0d%0a++++++++++++++++%3cMerge%3eFalse%3c%2fMerge%3e%0d%0a++++++++++++++++%3cWidth%3e66%3c%2fWidth%3e%0d%0a++++++++++++++++%3cHeight%3e11.25%3c%2fHeight%3e%0d%0a++++++++++++++++%3cAlign%3eLeft%3c%2fAlign%3e%0d%0a++++++++++++++++%3cFontName%3eCalibri%3c%2fFontName%3e%0d%0a++++++++++++++++%3cWrapText%3eFalse%3c%2fWrapText%3e%0d%0a++++++++++++++++%3cFontSize%3e8%3c%2fFontSize%3e%0d%0a++++++++++++++++%3cX%3e3%3c%2fX%3e%0d%0a++++++++++++++++%3cY%3e3%3c%2fY%3e%0d%0a++++++++++++++%3c%2fTD%3e%0d%0a++++++++++++++%3cTD%3e%0d%0a++++++++++++++++%3cMerge%3eFalse%3c%2fMerge%3e%0d%0a++++++++++++++++%3cWidth%3e57.75%3c%2fWidth%3e%0d%0a++++++++++++++++%3cHeight%3e11.25%3c%2fHeight%3e%0d%0a++++++++++++++++%3cAlign%3eLeft%3c%2fAlign%3e%0d%0a++++++++++++++++%3cFontName%3eCalibri%3c%2fFontName%3e%0d%0a++++++++++++++++%3cWrapText%3eFalse%3c%2fWrapText%3e%0d%0a++++++++++++++++%3cFontSize%3e8%3c%2fFontSize%3e%0d%0a++++++++++++++++%3cX%3e4%3c%2fX%3e%0d%0a++++++++++++++++%3cY%3e3%3c%2fY%3e%0d%0a++++++++++++++%3c%2fTD%3e%0d%0a++++++++++++++%3cTD%3e%0d%0a++++++++++++++++%3cMerge%3eFalse%3c%2fMerge%3e%0d%0a++++++++++++++++%3cWidth%3e50.25%3c%2fWidth%3e%0d%0a++++++++++++++++%3cHeight%3e11.25%3c%2fHeight%3e%0d%0a++++++++++++++++%3cAlign%3eLeft%3c%2fAlign%3e%0d%0a++++++++++++++++%3cFontName%3eCalibri%3c%2fFontName%3e%0d%0a++++++++++++++++%3cWrapText%3eFalse%3c%2fWrapText%3e%0d%0a++++++++++++++++%3cFontSize%3e8%3c%2fFontSize%3e%0d%0a++++++++++++++++%3cX%3e5%3c%2fX%3e%0d%0a++++++++++++++++%3cY%3e3%3c%2fY%3e%0d%0a++++++++++++++%3c%2fTD%3e%0d%0a++++++++++++++%3cTD%3e%0d%0a++++++++++++++++%3cMerge%3eFalse%3c%2fMerge%3e%0d%0a++++++++++++++++%3cWidth%3e63.75%3c%2fWidth%3e%0d%0a++++++++++++++++%3cHeight%3e11.25%3c%2fHeight%3e%0d%0a++++++++++++++++%3cAlign%3eLeft%3c%2fAlign%3e%0d%0a++++++++++++++++%3cFontName%3eCalibri%3c%2fFontName%3e%0d%0a++++++++++++++++%3cWrapText%3eFalse%3c%2fWrapText%3e%0d%0a++++++++++++++++%3cFontSize%3e8%3c%2fFontSize%3e%0d%0a++++++++++++++++%3cX%3e6%3c%2fX%3e%0d%0a++++++++++++++++%3cY%3e3%3c%2fY%3e%0d%0a++++++++++++++%3c%2fTD%3e%0d%0a++++++++++++++%3cTD%3e%0d%0a++++++++++++++++%3cMerge%3eFalse%3c%2fMerge%3e%0d%0a++++++++++++++++%3cWidth%3e67.5%3c%2fWidth%3e%0d%0a++++++++++++++++%3cHeight%3e11.25%3c%2fHeight%3e%0d%0a++++++++++++++++%3cAlign%3eLeft%3c%2fAlign%3e%0d%0a++++++++++++++++%3cFontName%3eCalibri%3c%2fFontName%3e%0d%0a++++++++++++++++%3cWrapText%3eFalse%3c%2fWrapText%3e%0d%0a++++++++++++++++%3cFontSize%3e8%3c%2fFontSize%3e%0d%0a++++++++++++++++%3cX%3e7%3c%2fX%3e%0d%0a++++++++++++++++%3cY%3e3%3c%2fY%3e%0d%0a++++++++++++++%3c%2fTD%3e%0d%0a++++++++++++++%3cTD%3e%0d%0a++++++++++++++++%3cMerge%3eFalse%3c%2fMerge%3e%0d%0a++++++++++++++++%3cWidth%3e50.25%3c%2fWidth%3e%0d%0a++++++++++++++++%3cHeight%3e11.25%3c%2fHeight%3e%0d%0a++++++++++++++++%3cAlign%3eLeft%3c%2fAlign%3e%0d%0a++++++++++++++++%3cFontName%3eCalibri%3c%2fFontName%3e%0d%0a++++++++++++++++%3cWrapText%3eFalse%3c%2fWrapText%3e%0d%0a++++++++++++++++%3cFontSize%3e8%3c%2fFontSize%3e%0d%0a++++++++++++++++%3cX%3e8%3c%2fX%3e%0d%0a++++++++++++++++%3cY%3e3%3c%2fY%3e%0d%0a++++++++++++++%3c%2fTD%3e%0d%0a++++++++++++++%3cTD%3e%0d%0a++++++++++++++++%3cMerge%3eFalse%3c%2fMerge%3e%0d%0a++++++++++++++++%3cWidth%3e50.25%3c%2fWidth%3e%0d%0a++++++++++++++++%3cHeight%3e11.25%3c%2fHeight%3e%0d%0a++++++++++++++++%3cAlign%3eLeft%3c%2fAlign%3e%0d%0a++++++++++++++++%3cFontName%3eCalibri%3c%2fFontName%3e%0d%0a++++++++++++++++%3cWrapText%3eFalse%3c%2fWrapText%3e%0d%0a++++++++++++++++%3cFontSize%3e8%</t>
  </si>
  <si>
    <t xml:space="preserve"> 3c%2fFontSize%3e%0d%0a++++++++++++++++%3cX%3e9%3c%2fX%3e%0d%0a++++++++++++++++%3cY%3e3%3c%2fY%3e%0d%0a++++++++++++++%3c%2fTD%3e%0d%0a++++++++++++++%3cTD%3e%0d%0a++++++++++++++++%3cMerge%3eFalse%3c%2fMerge%3e%0d%0a++++++++++++++++%3cWidth%3e50.25%3c%2fWidth%3e%0d%0a++++++++++++++++%3cHeight%3e11.25%3c%2fHeight%3e%0d%0a++++++++++++++++%3cAlign%3eLeft%3c%2fAlign%3e%0d%0a++++++++++++++++%3cFontName%3eCalibri%3c%2fFontName%3e%0d%0a++++++++++++++++%3cWrapText%3eFalse%3c%2fWrapText%3e%0d%0a++++++++++++++++%3cFontSize%3e8%3c%2fFontSize%3e%0d%0a++++++++++++++++%3cX%3e10%3c%2fX%3e%0d%0a++++++++++++++++%3cY%3e3%3c%2fY%3e%0d%0a++++++++++++++%3c%2fTD%3e%0d%0a++++++++++++++%3cTD%3e%0d%0a++++++++++++++++%3cMerge%3eFalse%3c%2fMerge%3e%0d%0a++++++++++++++++%3cWidth%3e50.25%3c%2fWidth%3e%0d%0a++++++++++++++++%3cHeight%3e11.25%3c%2fHeight%3e%0d%0a++++++++++++++++%3cAlign%3eLeft%3c%2fAlign%3e%0d%0a++++++++++++++++%3cFontName%3eCalibri%3c%2fFontName%3e%0d%0a++++++++++++++++%3cWrapText%3eFalse%3c%2fWrapText%3e%0d%0a++++++++++++++++%3cFontSize%3e8%3c%2fFontSize%3e%0d%0a++++++++++++++++%3cX%3e11%3c%2fX%3e%0d%0a++++++++++++++++%3cY%3e3%3c%2fY%3e%0d%0a++++++++++++++%3c%2fTD%3e%0d%0a++++++++++++++%3cTD%3e%0d%0a++++++++++++++++%3cMerge%3eFalse%3c%2fMerge%3e%0d%0a++++++++++++++++%3cWidth%3e50.25%3c%2fWidth%3e%0d%0a++++++++++++++++%3cHeight%3e11.25%3c%2fHeight%3e%0d%0a++++++++++++++++%3cAlign%3eLeft%3c%2fAlign%3e%0d%0a++++++++++++++++%3cFontName%3eCalibri%3c%2fFontName%3e%0d%0a++++++++++++++++%3cWrapText%3eFalse%3c%2fWrapText%3e%0d%0a++++++++++++++++%3cFontSize%3e8%3c%2fFontSize%3e%0d%0a++++++++++++++++%3cX%3e12%3c%2fX%3e%0d%0a++++++++++++++++%3cY%3e3%3c%2fY%3e%0d%0a++++++++++++++%3c%2fTD%3e%0d%0a++++++++++++++%3cTD%3e%0d%0a++++++++++++++++%3cMerge%3eFalse%3c%2fMerge%3e%0d%0a++++++++++++++++%3cWidth%3e50.25%3c%2fWidth%3e%0d%0a++++++++++++++++%3cHeight%3e11.25%3c%2fHeight%3e%0d%0a++++++++++++++++%3cAlign%3eLeft%3c%2fAlign%3e%0d%0a++++++++++++++++%3cFontName%3eCalibri%3c%2fFontName%3e%0d%0a++++++++++++++++%3cWrapText%3eFalse%3c%2fWrapText%3e%0d%0a++++++++++++++++%3cFontSize%3e8%3c%2fFontSize%3e%0d%0a++++++++++++++++%3cX%3e13%3c%2fX%3e%0d%0a++++++++++++++++%3cY%3e3%3c%2fY%3e%0d%0a++++++++++++++%3c%2fTD%3e%0d%0a++++++++++++++%3cTD%3e%0d%0a++++++++++++++++%3cMerge%3eFalse%3c%2fMerge%3e%0d%0a++++++++++++++++%3cWidth%3e50.25%3c%2fWidth%3e%0d%0a++++++++++++++++%3cHeight%3e11.25%3c%2fHeight%3e%0d%0a++++++++++++++++%3cAlign%3eLeft%3c%2fAlign%3e%0d%0a++++++++++++++++%3cFontName%3eCalibri%3c%2fFontName%3e%0d%0a++++++++++++++++%3cWrapText%3eFalse%3c%2fWrapText%3e%0d%0a++++++++++++++++%3cFontSize%3e8%3c%2fFontSize%3e%0d%0a++++++++++++++++%3cX%3e14%3c%2fX%3e%0d%0a++++++++++++++++%3cY%3e3%3c%2fY%3e%0d%0a++++++++++++++%3c%2fTD%3e%0d%0a++++++++++++++%3cTD%3e%0d%0a++++++++++++++++%3cMerge%3eFalse%3c%2fMerge%3e%0d%0a++++++++++++++++%3cWidth%3e50.25%3c%2fWidth%3e%0d%0a++++++++++++++++%3cHeight%3e11.25%3c%2fHeight%3e%0d%0a++++++++++++++++%3cAlign%3eLeft%3c%2fAlign%3e%0d%0a++++++++++++++++%3cFontName%3eCalibri%3c%2fFontName%3e%0d%0a++++++++++++++++%3cWrapText%3eFalse%3c%2fWrapText%3e%0d%0a++++++++++++++++%3cFontSize%3e8%3c%2fFontSize%3e%0d%0a++++++++++++++++%3cX%3e15%3c%2fX%3e%0d%0a++++++++++++++++%3cY%3e3%3c%2fY%3e%0d%0a++++++++++++++%3c%2fTD%3e%0d%0a++++++++++++++%3cTD%3e%0d%0a++++++++++++++++%3cMerge%3eFalse%3c%2fMerge%3e%0d%0a++++++++++++++++%3cWidth%3e50.25%3c%2fWidth%3e%0d%0a++++++++++++++++%3cHeight%3e11.25%3c%2fHeight%3e%0d%0a++++++++++++++++%3cAlign%3eLeft%3c%2fAlign%3e%0d%0a++++++++++++++++%3cFontName%3eCalibri%3c%2fFontName%3e%0d%0a++++++++++++++++%3cWrapText%3eFalse%3c%2fWrapText%3e%0d%0a++++++++++++++++%3cFontSize%3e8%3c%2fFontSize%3e%0d%0a++++++++++++++++%3cX%3e16%3c%2fX%3e%0d%0a++++++++++++++++%3cY%3e3%3c%2fY%3e%0d%0a++++++++++++++%3c%2fTD%3e%0d%0a++++++++++++++%3cTD%3e%0d%0a++++++++++++++++%3cMerge%3eFalse%3c%2fMerge%3e%0d%0a++++++++++++++++%3cWidth%3e50.25%3c%2fWidth%3e%0d%0a++++++++++++++++%3cHeight%3e11.25%3c%2fHeight%3e%0d%0a++++++++++++++++%3cAlign%3eLeft%3c%2fAlign%3e%0d%0a++++++++++++++++%3cFontName%3eCalibri%3c%2fFontName%3e%0d%0a++++++++++++++++%3cWrapText%3eFalse%3c%2fWrapText%3e%0d%0a++++++++++++++++%3cFontSize%3e8%3c%2fFontSize%3e%0d%0a++++++++++++++++%3cX%3e17%3c%2fX%3e%0d%0a++++++++++++++++%3cY%3e3%3c%2fY%3e%0d%0a++++++++++++++%3c%2fTD%3e%0d%0a++++++++++++++%3cTD%3e%0d%0a++++++++++++++++%3cMerge%3eFalse%3c%2fMerge%3e%0d%0a++++++++++++++++%3cWidth%3e15%3c%2fWidth%3e%0d%0a++++++++++++++++%3cHeight%3e11.25%3c%2fHeight%3e%0d%0a++++++++++++++++%3cAlign%3eLeft%3c%2fAlign%3e%0d%0a++++++++++++++++%3cFontName%3eCalibri%3c%2fFontName%3e%0d%0a++++++++++++++++%3cWrapText%3eFalse%3c%2fWrapText%3e%0d%0a++++++++++++++++%3cFontSize%3e8%3c%2fFontSize%3e%0d%0a++++++++++++++++%3cX%3e18%3c%2fX%3e%0d%0a++++++++++++++++%3cY%3e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3c%2fY%3e%0d%0a++++++++++++++%3c%2fTD%3e%0d%0a++++++++++++++%3cTD%3e%0d%0a++++++++++++++++%3cMerge%3eFalse%3c%2fMerge%3e%0d%0a++++++++++++++++%3cWidth%3e48%3c%2fWidth%3e%0d%0a++++++++++++++++%3cHeight%3e11.25%3c%2fHeight%3e%0d%0a++++++++++++++++%3cAlign%3eLeft%3c%2fAlign%3e%0d%0a++++++++++++++++%3cFontName%3eCalibri%3c%2fFontName%3e%0d%0a++++++++++++++++%3cWrapText%3eFalse%3c%2fWrapText%3e%0d%0a++++++++++++++++%3cFontSize%3e8%3c%2fFontSize%3e%0d%0a++++++++++++++++%3cX%3e2%3c%2fX%3e%0d%0a++++++++++++++++%3cY%3e4%3c%2fY%3e%0d%0a++++++++++++++++%3cFormControls%3e%0d%0a++++++++++++++++++%3cFormControl%3e%0d%0a++++++++++++++++++++%3cLabelAddress%3e%3dLists!%24C%244%3a%24C%2412%3c%2fLabelAddress%3e%0d%0a++++++++++++++++++++%3cTopLeftCellAddress%3e%3d'Dashboard'!%24B%244%3c%2fTopLeftCellAddress%3e%0d%0a++++++++++++++++++++%3cDefaultValue%3e3%3c%2fDefaultValue%3e%0d%0a++++++++++++++++++++%3cWidth%3e108.75%3c%2fWidth%3e%0d%0a++++++++++++++++++++%3cHeight%3e94.5%3c%2fHeight%3e%0d%0a++++++++++++++++++++%3cLeft%3e15%3c%2fLeft%3e%0d%0a++++++++++++++++++++%3cTop%3e54%3c%2fTop%3e%0d%0a++++++++++++++++++++%3cNameIndex%3e0%3c%2fNameIndex%3e%0d%0a++++++++++++++++++++%3cChecked%3efalse%3c%2fChecked%3e%0d%0a++++++++++++++++++++%3cRefersTo%3e%3dLists!%24C%241%3c%2fRefersTo%3e%0d%0a++++++++++++++++++++%3cType%3eListBox%3c%2fType%3e%0d%0a++++++++++++++++++++%3cListValues+%2f%3e%0d%0a++++++++++++++++++++%3cShiftTop%3e10%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4%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4%3c%2fY%3e%0d%0a++++++++++++++%3c%2fTD%3e%0d%0a++++++++++++++%3cTD%3e%0d%0a++++++++++++++++%3cStyle%3eClass4%3c%2fStyle%3e%0d%0a++++++++++++++++%3cMerge%3eTrue%3c%2fMerge%3e%0d%0a++++++++++++++++%3cRowSpan+%2f%3e%0d%0a++++++++++++++++%3cColSpan%3e4%3c%2fColSpan%3e%0d%0a++++++++++++++++%3cFormat%3eGeneral%3c%2fFormat%3e%0d%0a++++++++++++++++%3cWidth%3e201%3c%2fWidth%3e%0d%0a++++++++++++++++%3cText%3eTotal+employees%3c%2fText%3e%0d%0a++++++++++++++++%3cHeight%3e11.25%3c%2fHeight%3e%0d%0a++++++++++++++++%3cAlign%3eCenter%3c%2fAlign%3e%0d%0a++++++++++++++++%3cFontName%3eCalibri%3c%2fFontName%3e%0d%0a++++++++++++++++%3cWrapText%3eFalse%3c%2fWrapText%3e%0d%0a++++++++++++++++%3cFontSize%3e8%3c%2fFontSize%3e%0d%0a++++++++++++++++%3cX%3e8%3c%2fX%3e%0d%0a++++++++++++++++%3cY%3e4%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4%3c%2fY%3e%0d%0a++++++++++++++%3c%2fTD%3e%0d%0a++++++++++++++%3cTD%3e%0d%0a++++++++++++++++%3cMerge%3eFalse%3c%2fMerge%3e%0d%0a++++++++++++++++%3cWidth%3e15%3c%2fWidth%3e%0d%0a++++++++++++++++%3cHeight%3e11.25%3c%2fHeight%3e%0d%0a++++++++++++++++%3cAlign%3eLeft%3c%2fAlign%3e%0d%0a++++++++++++++++%3cFontName%3eCalibri%3c%2fFontName%3e%0d%0a++++++++++++++++%3cWrapText%3eFalse%3c%2fWrapText%3e%0d%0a++++++++++++++++%3cFontSize%3e8%3c%2fFontSize%3e%0d%0a++++++++++++++++%3cX%3e18%3c%2fX%3e%0d%0a++++++++++++++++%3cY%3e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3c%2fY%3e%0d%0a++++++++++++++%3c%2fTD%3e%0d%0a++++++++++++++%3cTD%3e%0d%0a++++++++++++++++%3cMerge%3eFalse%3c%2fMerge%3e%0d%0a++++++++++++++++%3cWidth%3e48%3c%2fWidth%3e%0d%0a++++++++++++++++%3cHeight%3e11.25%3c%2fHeight%3e%0d%0a++++++++++++++++%3cAlign%3eLeft%3c%2fAlign%3e%0d%0a++++++++++++++++%3cFontName%3eCalibri%3c%2fFontName%3e%0d%0a++++++++++++++++%3cWrapText%3eFalse%3c%2fWrapText%3e%0d%0a++++++++++++++++%3cFontSize%3e8%3c%2fFontSize%3e%0d%0a++++++++++++++++%3cX%3e2%3c%2fX%3e%0d%0a++++++++++++++++%3cY%3e5%3c%2fY%3e%0d%0a++++++++++++++%3c%2fTD%3e%0d%0a++++++++++++++%3cTD%3e%0d%0a++++++++++++++++%3cMerge%3eFalse%3c%2fMerge%3e%0d%0a++++++++++++++++%3cWidth%3e66%3c%2fWidth%3e%0d%0a++++++++++++++++%3cHeight%3e11.25%3c%2fHeight%3e%0d%0a++++++++++++++++%3cAlign%3eLeft%3c%2fAlign%3e%0d%0a++++++++++++++++%3cFontName%3eCalibri%3c%2fFontName%3e%0d%0a++++++++++++++++%3cWrapText%3eFalse%3c%2fWrapText%3e%0d%0a++++++++++++++++%3cFontSize%3e8%3c%2fFontSize%3e%0d%0a++++++++++++++++%3cX%3e3%3c%2fX%3e%0d%0a++++++++++++++++%3cY%3e5%3c%2fY%3e%0d%0a++++++++++++++%3c%2fTD%3e%0d%0a++++++++++++++%3cTD%3e%0d%0a++++++++++++++++%3cStyle%3eClass5%3c%2fStyle%3e%0d%0a++++++++++++++++%3cMerge%3eTrue%3c%2fMerge%3e%0d%0a++++++++++++++++%3cRowSpan+%2f%3e%0d%0a++++++++++++++++%3cColSpan%3e2%3c%2fColSpan%3e%0d%0a++++++++++++++++%3cFormat%3eGeneral%3c%2fFormat%3e%0d%0a++++++++++++++++%3cWidth%3e108%3c%2fWidth%3e%0d%0a++++++++++++++++%3cText%3eTotal+Salaries%3c%2fText%3e%0d%0a++++++++++++++++%3cHeight%3e11.25%3c%2fHeight%3e%0d%0a++++++++++++++++%3cFontName%3eCalibri%3c%2fFontName%3e%0d%0a++++++++++++++++%3cWrapText%3eFalse%3c%2fWrapText%3e%0d%0a++++++++++++++++%3cFontSize%3e8%3c%2fFontSize%3e%0d%0a++++++++++++++++%3cX%3e4%3c%2fX%3e%0d%0a++++++++++++++++%3cY%3e5%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5%3c%2fY%3e%0d%0a++++++++++++++%3c%2fTD%3e%0d%0a++++++++++++++%3cTD%3e%0d%0a++++++++++++++++%3cMerge%3eFalse%3c%2fMerge%3e%0d%0a++++++++++++++++%3cWidth%3e67.5%3c%2fWidth%3e%0d%0a++++++++++++++++%3cHeight%3e11.25%3c%2fHeight%3e%0d%0a++++++++++++++++%3cAlign%3eLeft%3c%2fAlign%3e%0d%0a++++++++++++++++%3cFontName%3eCalibri%3c%2fFontName%3e%0d%0a++++++++++++++++%3cWrapText%3eFalse%3c%2fWrapText%3e%0d%0a++++++++++++++++%3cFontSize%3e8%3c%2fFontSize%3e%0d%0a++++++++++++++++%3cX%3e7%3c%2fX%3e%0d%0a++++++++++++++++%3cY%3e5%3c%2fY%3e%0d%0a++++++++++++++++%3cChart%3e%0d%0a++++++++++++++++++%3cNameIndex%3e0%3c%2fNameIndex%3e%0d%0a++++++++++++++++++%3cZOrder%3e1%3c%2fZOrder%3e%0d%0a++++++++++++++++++%3cChartHeight%3e128.25%3c%2fChartHeight%3e%0d%0a++++++++++++++++++%3cChartWidth%3e207.75%3c%2fChartWidth%3e%0d%0a++++++++++++++++++%3cTopLeftRangeAddress%3e%3d'Dashboard'!%24G%245%3c%2fTopLeftRangeAddress%3e%0d%0a++++++++++++++++++%3cAbsoluteTop%3e59.25%3c%2fAbsoluteTop%3e%0d%0a++++++++++++++++++%3cAbsoluteLeft%3e358.5%3c%2fAbsoluteLeft%3e%0d%0a++++++++++++++++++%3cShiftTop%3e4%3c%2fShiftTop%3e%0d%0a++++++++++++++++++%3cShiftLeft%3e57%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5%3c%2fY%3e%0d%0a++++++++++++++%3c%2fTD%3e%0d%0a++++++++++++++%3cTD%3e%0d%0a++++++++++++++++%3cMerge%3eFalse%3c%2fMerge%3e%0d%0a++++++++++++++++%3cWidth%3e50.25%3c%2fWidth%3e%0d%0a++++++++++++++++%3cHeight%3e11.25%3c%2fHeight%3e%0d%0a++++++++++++++++%3cAlign%3eLeft%3c%2fAlign%3e%0d%0a++++++++++++++++%3cFontName%3eCalibri%3c%2fFontName%3e%0d%0a++++++++++++++++%3cWrapText%3eFalse%3c%2fWrapText%3e%0d%0a++++++++++++++++%3cFontSize%3e8%3c%2fFontSize%3e%0d%0a++++++++++++++++%3cX%3e9%3c%2fX%3e%0d%0a++++++++++++++++%3cY%3e5%3c%2fY%3e%0d%0a++++++++++++++%3c%2fTD%3e%0d%0a++++++++++++++%3cTD%3e%0d%0a++++++++++++++++%3cMerge%3eFalse%3c%2fMerge%3e%0d%0a++++++++++++++++%3cWidth%3e50.25%3c%2fWidth%3e%0d%0a++++++++++++++++%3cHeight%3e11.25%3c%2fHeight%3e%0d%0a++++++++++++++++%3cAlign%3eLeft%3c%2fAlign%3e%0d%0a++++++++++++++++%3cFontName%3eCalibri%3c%2fFontName%3e%0d%0a++++++++++++++++%3cWrapText%3eFalse%3c%2fWrapText%3e%0d%0a++++++++++++++++%3cFontSize%3e8%3c%2fFontSize%3e%0d%0a++++++++++++++++%3cX%3e10%3c%2fX%3e%0d%0a++++++++++++++++%3cY%3e5%3c%2fY%3e%0d%0a++++++++++++++%3c%2fTD%3e%0d%0a++++++++++++++%3cTD%3e%0d%0a++++++++++++++++%3cMerge%3eFalse%3c%2fMerge%3e%0d%0a++++++++++++++++%3cWidth%3e50.25%3c%2fWidth%3e%0d%0a++++++++++++++++%3cHeight%3e11.25%3c%2fHeight%3e%0d%0a++++++++++++++++%3cAlign%3eLeft%3c%2fAlign%3e%0d%0a++++++++++++++++%3cFontName%3eCalibri%3c%2fFontName%3e%0d%0a++++++++++++++++%3cWrapText%3eFalse%3c%2fWrapText%3e%0d%0a++++++++++++++++%3cFontSize%3e8%3c%2fFontSize%3e%0d%0a++++++++++++++++%3cX%3e11%3c%2fX%3e%0d%0a++++++++++++++++%3cY%3e5%3c%2fY%3e%0d%0a++++++++++++++%3c%2fTD%3e%0d%0a++++++++++++++%3cTD%3e%0d%0a++++++++++++++++%3cMerge%3eFalse%3c%2fMerge%3e%0d%0a++++++++++++++++%3cWidth%3e50.25%3c%2fWidth%3e%0d%0a++++++++++++++++%3cHeight%3e11.25%3c%2fHeight%3e%0d%0a++++++++++++++++%3cAlign%3eLeft%3c%2fAlign%3e%0d%0a++++++++++++++++%3cFontName%3eCalibri%3c%2fFontName%3e%0d%0a++++++++++++++++%3cWrapText%3eFalse%3c%2fWrapText%3e%0d%0a++++++++++++++++%3cFontSize%3e8%3c%2fFontSize%3e%0d%0a++++++++++++++++%3cX%3e12%3c%2fX%3e%0d%0a++++++++++++++++%3cY%3e5%3c%2fY%3e%0d%0a++++++++++++++++%3cChart%3e%0d%0a++++++++++++++++++%3cNameIndex%3e3%3c%2fNameIndex%3e%0d%0a++++++++++++++++++%3cZOrder%3e4%3c%2fZOrder%3e%0d%0a++++++++++++++++++%3cChartHeight%3e184.499923706055%3c%2fChartHeight%3e%0d%0a++++++++++++++++++%3cChartWidth%3e297.000091552734%3c%2fChartWidth%3e%0d%0a++++++++++++++++++%3cTopLeftRangeAddress%3e%3d'Dashboard'!%24L%245%3c%2fTopLeftRangeAddress%3e%0d%0a++++++++++++++++++%3cAbsoluteTop%3e57.7500801086426%3c%2fAbsoluteTop%3e%0d%0a++++++++++++++++++%3cAbsoluteLeft%3e572.249938964844%3c%2fAbsoluteLeft%3e%0d%0a++++++++++++++++++%3cShiftTop%3e3%3c%2fShiftTop%3e%0d%0a++++++++++++++++++%3cShiftLeft%3e2%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5%3c%2fY%3e%0d%0a++++++++++++++%3c%2fTD%3e%0d%0a++++++++++++++%3cTD%3e%0d%0a++++++++++++++++%3cMerge%3eFalse%3c%2fMerge%3e%0d%0a++++++++++++++++%3cWidth%3e50.25%3c%2fWidth%3e%0d%0a++++++++++++++++%3cHeight%3e11.25%3c%2fHeight%3e%0d%0a++++++++++++++++%3cAlign%3eLeft%3c%2fAlign%3e%0d%0a++++++++++++++++%3cFontName%3eCalibri%3c%2fFontName%3e%0d%0a++++++++++++++++%3cWrapText%3eFalse%3c%2fWrapText%3e%0d%0a++++++++++++++++%3cFontSize%3e8%3c%2fFontSize%3e%0d%0a++++++++++++++++%3cX%3e14%3c%2fX%3e%0d%0a++++++++++++++++%3cY%3e5%3c%2fY%3e%0d%0a++++++++++++++%3c%2fTD%3e%0d%0a++++++++++++++%3cTD%3e%0d%0a++++++++++++++++%3cMerge%3eFalse%3c%2fMerge%3e%0d%0a++++++++++++++++%3cWidth%3e50.25%3c%2fWidth%3e%0d%0a++++++++++++++++%3cHeight%3e11.25%3c%2fHeight%3e%0d%0a++++++++++++++++%3cAlign%3eLeft%3c%2fAlign%3e%0d%0a++++++++++++++++%3cFontName%3eCalibri%3c%2fFontName%3e%0d%0a++++++++++++++++%3cWrapText%3eFalse%3c%2fWrapText%3e%0d%0a++++++++++++++++%3cFontSize%3e8%3c%2fFontSize%3e%0d%0a++++++++++++++++%3cX%3e15%3c%2fX%3e%0d%0a++++++++++++++++%3cY%3e5%3c%2fY%3e%0d%0a++++++++++++++%3c%2fTD%3e%0d%0a++++++++++++++%3cTD%3e%0d%0a++++++++++++++++%3cMerge%3eFalse%3c%2fMerge%3e%0d%0a++++++++++++++++%3cWidth%3e50.25%3c%2fWidth%3e%0d%0a++++++++++++++++%3cHeight%3e11.25%3c%2fHeight%3e%0d%0a++++++++++++++++%3cAlign%3eLeft%3c%2fAlign%3e%0d%0a++++++++++++++++%3cFontName%3eCalibri%3c%2fFontName%3e%0d%0a++++++++++++++++%3cWrapText%3eFalse%3c%2fWrapText%3e%0d%0a++++++++++++++++%3cFontSize%3e8%3c%2fFontSize%3e%0d%0a++++++++++++++++%3cX%3e16%3c%2fX%3e%0d%0a++++++++++++++++%3cY%3e5%3c%2fY%3e%0d%0a++++++++++++++%3c%2fTD%3e%0d%0a++++++++++++++%3cTD%3e%0d%0a++++++++++++++++%3cMerge%3eFalse%3c%2fMerge%3e%0d%0a++++++++++++++++%3cWidth%3e50.25%3c%2fWidth%3e%0d%0a++++++++++++++++%3cHeight%3e11.25%3c%2fHeight%3e%0d%0a++++++++++++++++%3cAlign%3eLeft%3c%2fAlign%3e%0d%0a++++++++++++++++%3cFontName%3eCalibri%3c%2fFontName%3e%0d%0a++++++++++++++++%3cWrapText%3eFalse%3c%2fWrapText%3e%0d%0a++++++++++++++++%3cFontSize%3e8%3c%2fFontSize%3e%0d%0a++++++++++++++++%3cX%3e17%3c%2fX%3e%0d%0a++++++++++++++++%3cY%3e5%3c%2fY%3e%0d%0a++++++++++++++%3c%2fTD%3e%0d%0a++++++++++++++%3cTD%3e%0d%0a++++++++++++++++%3cMerge%3eFalse%3c%2fMerge%3e%0d%0a++++++++++++++++%3cWidth%3e15%3c%2fWidth%3e%0d%0a++++++++++++++++%3cHeight%3e11.25%3c%2fHeight%3e%0d%0a++++++++++++++++%3cAlign%3eLeft%3c%2fAlign%3e%0d%0a++++++++++++++++%3cFontName%3eCalibri%3c%2fFontName%3e%0d%0a++++++++++++++++%3cWrapText%3eFalse%3c%2fWrapText%3e%0d%0a++++++++++++++++%3cFontSize%3e8%3c%2fFontSize%3e%0d%0a++++++++++++++++%3cX%3e18%3c%2fX%3e%0d%0a++++++++++++++++%3cY%3e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6%3c%2fY%3e%0d%0a++++++++++++++%3c%2fTD%3e%0d%0a++++++++++++++%3cTD%3e%0d%0a++++++++++++++++%3cMerge%3eFalse%3c%2fMerge%3e%0d%0a++++++++++++++++%3cWidth%3e48%3c%2fWidth%3e%0d%0a++++++++++++++++%3cHeight%3e11.25%3c%2fHeight%3e%0d%0a++++++++++++++++%3cAlign%3eLeft%3c%2fAlign%3e%0d%0a++++++++++++++++%3cFontName%3eCalibri%3c%2fFontName%3e%0d%0a++++++++++++++++%3cWrapText%3eFalse%3c%2fWrapText%3e%0d%0a++++++++++++++++%3cFontSize%3e8%3c%2fFontSize%3e%0d%0a++++++++++++++++%3cX%3e2%3c%2fX%3e%0d%0a++++++++++++++++%3cY%3e6%3c%2fY%3e%0d%0a++++++++++++++%3c%2fTD%3e%0d%0a++++++++++++++%3cTD%3e%0d%0a++++++++++++++++%3cMerge%3eFalse%3c%2fMerge%3e%0d%0a++++++++++++++++%3cWidth%3e66%3c%2fWidth%3e%0d%0a++++++++++++++++%3cHeight%3e11.25%3c%2fHeight%3e%0d%0a++++++++++++++++%3cAlign%3eLeft%3c%2fAlign%3e%0d%0a++++++++++++++++%3cFontName%3eCalibri%3c%2fFontName%3e%0d%0a++++++++++++++++%3cWrapText%3eFalse%3c%2fWrapText%3e%0d%0a++++++++++++++++%3cFontSize%3e8%3c%2fFontSize%3e%0d%0a++++++++++++++++%3cX%3e3%3c%2fX%3e%0d%0a++++++++++++++++%3cY%3e6%3c%2fY%3e%0d%0a++++++++++++++%3c%2fTD%3e%0d%0a++++++++++++++%3cTD%3e%0d%0a++++++++++++++++%3cStyle%3eClass5%3c%2fStyle%3e%0d%0a++++++++++++++++%3cMerge%3eTrue%3c%2fMerge%3e%0d%0a++++++++++++++++%3cRowSpan+%2f%3e%0d%0a++++++++++++++++%3cColSpan%3e2%3c%2fColSpan%3e%0d%0a++++++++++++++++%3cFormat%3eGeneral%3c%2fFormat%3e%0d%0a++++++++++++++++%3cWidth%3e108%3c%2fWidth%3e%0d%0a++++++++++++++++%3cText%3eTotal+Bonuses%3c%2fText%3e%0d%0a++++++++++++++++%3cHeight%3e11.25%3c%2fHeight%3e%0d%0a++++++++++++++++%3cFontName%3eCalibri%3c%2fFontName%3e%0d%0a++++++++++++++++%3cWrapText%3eFalse%3c%2fWrapText%3e%0d%0a++++++++++++++++%3cFontSize%3e8%3c%2fFontSize%3e%0d%0a++++++++++++++++%3cX%3e4%3c%2fX%3e%0d%0a++++++++++++++++%3cY%3e6%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6%3c%2fY%3e%0d%0a++++++++++++++%3c%2fTD%3e%0d%0a++++++++++++++%3cTD%3e%0d%0a++++++++++++++++%3cMerge%3eFalse%3c%2fMerge%3e%0d%0a++++++++++++++++%3cWidth%3e67.5%3c%2fWidth%3e%0d%0a++++++++++++++++%3cHeight%3e11.25%3c%2fHeight%3e%0d%0a++++++++++++++++%3cAlign%3eLeft%3c%2fAlign%3e%0d%0a++++++++++++++++%3cFontName%3eCalibri%3c%2fFontName%3e%0d%0a++++++++++++++++%3cWrapText%3eFalse%3c%2fWrapText%3e%0d%0a++++++++++++++++%3cFontSize%3e8%3c%2fFontSize%3e%0d%0a++++++++++++++++%3cX%3e7%3c%2fX%3e%0d%0a++++++++++++++++%3cY%3e6%3c%2fY%3e%0d%0a++++++++++++++%3c%2fTD%3e%0d%0a++++++++++++++%3cTD%3e%0d%0a++++++++++++++++%3cMerge%3eFalse%3c%2fMerge%3e%0d%0a++++++++++++++++%3cWidth%3e50.25%3c%2fWidth%3e%0d%0a++++++++++++++++%3cHeight%3e11.25%3c%2fHeight%3e%0d%0a++++++++++++++++%3cAlign%3eLeft%3c%2fAlign%3e%0d%0a++++++++++++++++%3cFontName%3eCalibri%3c%2fFontName%3e%0d%0a++++++++++++++++%3cWrapText%3eFalse%3c%2fWrapText%3e%0d%0a++++++++++++++++%3cFontSize%3e8%3c%2fFontSize%3e%0d%0a++++++++++++++++%3cX%3e8%3c%2fX%3e%0d%0a++++++++++++++++%3cY%3e6%3c%2fY%3e%0d%0a++++++++++++++%3c%2fTD%3e%0d%0a++++++++++++++%3cTD%3e%0d%0a++++++++++++++++%3cMerge%3eFalse%3c%2fMerge%3e%0d%0a++++++++++++++++%3cWidth%3e50.25%3c%2fWidth%3e%0d%0a++++++++++++++++%3cHeight%3e11.25%3c%2fHeight%3e%0d%0a++++++++++++++++%3cAlign%3eLeft%3c%2fAlign%3e%0d%0a++++++++++++++++%3cFontName%3eCalibri%3c%2fFontName%3e%0d%0a++++++++++++++++%3cWrapText%3eFalse%3c%2fWrapText%3e%0d%0a++++++++++++++++%3cFontSize%3e8%3c%2fFontSize%3e%0d%0a++++++++++++++++%3cX%3e9%3c%2fX%3e%0d%0a++++++++++++++++%3cY%3e6%3c%2fY%3e%0d%0a++++++++++++++%3c%2fTD%3e%0d%0a++++++++++++++%3cTD%3e%0d%0a++++++++++++++++%3cMerge%3eFalse%3c%2fMerge%3e%0d%0a++++++++++++++++%3cWidth%3e50.25%3c%2fWidth%3e%0d%0a++++++++++++++++%3cHeight%3e11.25%3c%2fHeight%3e%0d%0a++++++++++++++++%3cAlign%3eLeft%3c%2fAlign%3e%0d%0a++++++++++++++++%3cFontName%3eCalibri%3c%2fFontName%3e%0d%0a++++++++++++++++%3cWrapText%3eFalse%3c%2fWrapText%3e%0d%0a++++++++++++++++%3cFontSize%3e8%3c%2fFontSize%3e%0d%0a++++++++++++++++%3cX%3e10%3c%2fX%3e%0d%0a++++++++++++++++%3cY%3e6%3c%2fY%3e%0d%0a++++++++++++++%3c%2fTD%3e%0d%0a++++++++++++++%3cTD%3e%0d%0a++++++++++++++++%3cMerge%3eFalse%3c%2fMerge%3e%0d%0a++++++++++++++++%3cWidth%3e50.25%3c%2fWidth%3e%0d%0a++++++++++++++++%3cHeight%3e11.25%3c%2fHeight%3e%0d%0a++++++++++++++++%3cAlign%3eLeft%3c%2fAlign%3e%0d%0a++++++++++++++++%3cFontName%3eCalibri%3c%2fFontName%3e%0d%0a++++++++++++++++%3cWrapText%3eFalse%3c%2fWrapText%3e%0d%0a++++++++++++++++%3cFontSize%3e8%3c%2fFontSize%3e%0d%0a++++++++++++++++%3cX%3e11%3c%2fX%3e%0d%0a++++++++++++++++%3cY%3e6%3c%2fY%3e%0d%0a++++++++++++++%3c%2fTD%3e%0d%0a++++++++++++++%3cTD%3e%0d%0a++++++++++++++++%3cMerge%3eFalse%3c%2fMerge%3e%0d%0a++++++++++++++++%3cWidth%3e50.25%3c%2fWidth%3e%0d%0a++++++++++++++++%3cHeight%3e11.25%3c%2fHeight%3e%0d%0a++++++++++++++++%3cAlign%3eLeft%3c%2fAlign%3e%0d%0a++++++++++++++++%3cFontName%3eCalibri%3c%2fFontName%3e%0d%0a++++++++++++++++%3cWrapText%3eFalse%3c%2fWrapText%3e%0d%0a++++++++++++++++%3cFontSize%3e8%3c%2fFontSize%3e%0d%0a++++++++++++++++%3cX%3e12%3c%2fX%3e%0d%0a++++++++++++++++%3cY%3e6%3c%2fY%3e%0d%0a++++++++++++++%3c%2fTD%3e%0d%0a++++++++++++++%3cTD%3e%0d%0a++++++++++++++++%3cMerge%3eFalse%3c%2fMerge%3e%0d%0a++++++++++++++++%3cWidth%3e50.25%3c%2fWidth%3e%0d%0a++++++++++++++++%3cHeight%3e11.25%3c%2fHeight%3e%0d%0a++++++++++++++++%3cAlign%3eLeft%3c%2fAlign%3e%0d%0a++++++++++++++++%3cFontName%3eCalibri%3c%2fFontName%3e%0d%0a++++++++++++++++%3cWrapText%3eFalse%3c%2fWrapText%3e%0d%0a++++++++++++++++%3cFontSize%3e8%3c%2fFontSize%3e%0d%0a++++++++++++++++%3cX%3e13%3c%2fX%3e%0d%0a++++++++++++++++%3cY%3e6%3c%2fY%3e%0d%0a++++++++++++++%3c%2fTD%3e%0d%0a++++++++++++++%3cTD%3e%0d%0a++++++++++++++++%3cMerge%3eFalse%3c%2fMerge%3e%0d%0a++++++++++++++++%3cWidth%3e50.25%3c%2fWidth%3e%0d%0a++++++++++++++++%3cHeight%3e11.25%3c%2fHeight%3e%0d%0a++++++++++++++++%3cAlign%3eLeft%3c%2fAlign%3e%0d%0a++++++++++++++++%3cFontName%3eCalibri%3c%2fFontName%3e%0d%0a++++++++++++++++%3cWrapText%3eFalse%3c%2fWrapText%3e%0d%0a++++++++++++++++%3cFontSize%3e8%3c%2fFontSize%3e%0d%0a++++++++++++++++%3cX%3e14%3c%2fX%3e%0d%0a++++++++++++++++%3cY%3e6%3c%2fY%3e%0d%0a++++++++++++++%3c%2fTD%3e%0d%0a++++++++++++++%3cTD%3e%0d%0a++++++++++++++++%3cMerge%3eFalse%3c%2fMerge%3e%0d%0a++++++++++++++++%3cWidth%3e50.25%3c%2fWidth%3e%0d%0a++++++++++++++++%3cHeight%3e11.25%3c%2fHeight%3e%0d%0a++++++++++++++++%3cAlign%3eLeft%3c%2fAlign%3e%0d%0a++++++++++++++++%3cFontName%3eCalibri%3c%2fFontName%3e%0d%0a++++++++++++++++%3cWrapText%3eFalse%3c%2fWrapText%3e%0d%0a++++++++++++++++%3cFontSize%3e8%3c%2fFontSize%3e%0d%0a++++++++++++++++%3cX%3e15%3c%2fX%3e%0d%0a++++++++++++++++%3cY%3e6%3c%2fY%3e%0d%0a++++++++++++++%3c%2fTD%3e%0d%0a++++++++++++++%3cTD%3e%0d%0a++++++++++++++++%3cMerge%3eFalse%3c%2fMerge%3e%0d%0a++++++++++++++++%3cWidth%3e50.25%3c%2fWidth%3e%0d%0a++++++++++++++++%3cHeight%3e11.25%3c%2fHeight%3e%0d%0a++++++++++++++++%3cAlign%3eLeft%3c%2fAlign%3e%0d%0a++++++++++++++++%3cFontName%3eCalibri%3c%2fFontName%3e%0d%0a++++++++++++++++%3cWrapText%3eFalse%3c%2fWrapText%3e%0d%0a++++++++++++++++%3cFontSize%3e8%3c%2fFontSize%3e%0d%0a++++++++++++++++%3cX%3e16%3c%2fX%3e%0d%0a++++++++++++++++%3cY%3e6%3c%2fY%3e%0d%0a++++++++++++++%3c%2fTD%3e%0d%0a++++++++++++++%3cTD%3e%0d%0a++++++++++++++++%3cMerge%3eFalse%3c%2fMerge%3e%0d%0a++++++++++++++++%3cWidth%3e50.25%3c%2fWidth%3e%0d%0a++++++++++++++++%3cHeight%3e11.25%3c%2fHeight%3e%0d%0a++++++++++++++++%3cAlign%3eLeft%3c%2fAlign%3e%0d%0a++++++++++++++++%3cFontName%3eCalibri%3c%2fFontName%3e%0d%0a++++++++++++++++%3cWrapText%3eFalse%3c%2fWrapText%3e%0d%0a++++++++++++++++%3cFontSize%3e8%3c%2fFontSize%3e%0d%0a++++++++++++++++%3cX%3e17%3c%2fX%3e%0d%0a++++++++++++++++%3cY%3e6%3c%2fY%3e%0d%0a++++++++++++++%3c%2fTD%3e%0d%0a++++++++++++++%3cTD%3e%0d%0a++++++++++++++++%3cMerge%3eFalse%3c%2fMerge%3e%0d%0a++++++++++++++++%3cWidth%3e15%3c%2fWidth%3e%0d%0a++++++++++++++++%3cHeight%3e11.25%3c%2fHeight%3e%0d%0a++++++++++++++++%3cAlign%3eLeft%3c%2fAlign%3e%0d%0a++++++++++++++++%3cFontName%3eCalibri%3c%2fFontName%3e%0d%0a++++++++++++++++%3cWrapText%3eFalse%3c%2fWrapText%3e%0d%0a++++++++++++++++%3cFontSize%3e8%3c%2fFontSize%3e%0d%0a++++++++++++++++%3cX%3e18%3c%2fX%3e%0d%0a++++++++++++++++%3cY%3e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7%3c%2fY%3e%0d%0a++++++++++++++%3c%2fTD%3e%0d%0a++++++++++++++%3cTD%3e%0d%0a++++++++++++++++%3cMerge%3eFalse%3c%2fMerge%3e%0d%0a++++++++++++++++%3cWidth%3e48%3c%2fWidth%3e%0d%0a++++++++++++++++%3cHeight%3e11.25%3c%2fHeight%3e%0d%0a++++++++++++++++%3cAlign%3eLeft%3c%2fAlign%3e%0d%0a++++++++++++++++%3cFontName%3eCalibri%3c%2fFontName%3e%0d%0a++++++++++++++++%3cWrapText%3eFalse%3c%2fWrapText%3e%0d%0a++++++++++++++++%3cFontSize%3e8%3c%2fFontSize%3e%0d%0a++++++++++++++++%3cX%3e2%3c%2fX%3e%0d%0a++++++++++++++++%3cY%3e7%3c%2fY%3e%0d%0a++++++++++++++%3c%2fTD%3e%0d%0a++++++++++++++%3cTD%3e%0d%0a++++++++++++++++%3cMerge%3eFalse%3c%2fMerge%3e%0d%0a++++++++++++++++%3cWidth%3e66%3c%2fWidth%3e%0d%0a++++++++++++++++%3cHeight%3e11.25%3c%2fHeight%3e%0d%0a++++++++++++++++%3cAlign%3eLeft%3c%2fAlign%3e%0d%0a++++++++++++++++%3cFontName%3eCalibri%3c%2fFontName%3e%0d%0a++++++++++++++++%3cWrapText%3eFalse%3c%2fWrapText%3e%0d%0a++++++++++++++++%3cFontSize%3e8%3c%2fFontSize%3e%0d%0a++++++++++++++++%3cX%3e3%3c%2fX%3e%0d%0a++++++++++++++++%3cY%3e7%3c%2fY%3e%0d%0a++++++++++++++%3c%2fTD%3e%0d%0a++++++++++++++%3cTD%3e%0d%0a++++++++++++++++%3cStyle%3eClass5%3c%2fStyle%3e%0d%0a++++++++++++++++%3cMerge%3eTrue%3c%2fMerge%3e%0d%0a++++++++++++++++%3cRowSpan+%2f%3e%0d%0a++++++++++++++++%3cColSpan%3e2%3c%2fColSpan%3e%0d%0a++++++++++++++++%3cFormat%3eGeneral%3c%2fFormat%3e%0d%0a++++++++++++++++%3cWidth%3e108%3c%2fWidth%3e%0d%0a++++++++++++++++%3cText%3eTotal+Overtimes%3c%2fText%3e%0d%0a++++++++++++++++%3cHeight%3e11.25%3c%2fHeight%3e%0d%0a++++++++++++++++%3cFontName%3eCalibri%3c%2fFontName%3e%0d%0a++++++++++++++</t>
  </si>
  <si>
    <t xml:space="preserve"> ++%3cWrapText%3eFalse%3c%2fWrapText%3e%0d%0a++++++++++++++++%3cFontSize%3e8%3c%2fFontSize%3e%0d%0a++++++++++++++++%3cX%3e4%3c%2fX%3e%0d%0a++++++++++++++++%3cY%3e7%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7%3c%2fY%3e%0d%0a++++++++++++++%3c%2fTD%3e%0d%0a++++++++++++++%3cTD%3e%0d%0a++++++++++++++++%3cMerge%3eFalse%3c%2fMerge%3e%0d%0a++++++++++++++++%3cWidth%3e67.5%3c%2fWidth%3e%0d%0a++++++++++++++++%3cHeight%3e11.25%3c%2fHeight%3e%0d%0a++++++++++++++++%3cAlign%3eLeft%3c%2fAlign%3e%0d%0a++++++++++++++++%3cFontName%3eCalibri%3c%2fFontName%3e%0d%0a++++++++++++++++%3cWrapText%3eFalse%3c%2fWrapText%3e%0d%0a++++++++++++++++%3cFontSize%3e8%3c%2fFontSize%3e%0d%0a++++++++++++++++%3cX%3e7%3c%2fX%3e%0d%0a++++++++++++++++%3cY%3e7%3c%2fY%3e%0d%0a++++++++++++++%3c%2fTD%3e%0d%0a++++++++++++++%3cTD%3e%0d%0a++++++++++++++++%3cMerge%3eFalse%3c%2fMerge%3e%0d%0a++++++++++++++++%3cWidth%3e50.25%3c%2fWidth%3e%0d%0a++++++++++++++++%3cHeight%3e11.25%3c%2fHeight%3e%0d%0a++++++++++++++++%3cAlign%3eLeft%3c%2fAlign%3e%0d%0a++++++++++++++++%3cFontName%3eCalibri%3c%2fFontName%3e%0d%0a++++++++++++++++%3cWrapText%3eFalse%3c%2fWrapText%3e%0d%0a++++++++++++++++%3cFontSize%3e8%3c%2fFontSize%3e%0d%0a++++++++++++++++%3cX%3e8%3c%2fX%3e%0d%0a++++++++++++++++%3cY%3e7%3c%2fY%3e%0d%0a++++++++++++++%3c%2fTD%3e%0d%0a++++++++++++++%3cTD%3e%0d%0a++++++++++++++++%3cMerge%3eFalse%3c%2fMerge%3e%0d%0a++++++++++++++++%3cWidth%3e50.25%3c%2fWidth%3e%0d%0a++++++++++++++++%3cHeight%3e11.25%3c%2fHeight%3e%0d%0a++++++++++++++++%3cAlign%3eLeft%3c%2fAlign%3e%0d%0a++++++++++++++++%3cFontName%3eCalibri%3c%2fFontName%3e%0d%0a++++++++++++++++%3cWrapText%3eFalse%3c%2fWrapText%3e%0d%0a++++++++++++++++%3cFontSize%3e8%3c%2fFontSize%3e%0d%0a++++++++++++++++%3cX%3e9%3c%2fX%3e%0d%0a++++++++++++++++%3cY%3e7%3c%2fY%3e%0d%0a++++++++++++++%3c%2fTD%3e%0d%0a++++++++++++++%3cTD%3e%0d%0a++++++++++++++++%3cMerge%3eFalse%3c%2fMerge%3e%0d%0a++++++++++++++++%3cWidth%3e50.25%3c%2fWidth%3e%0d%0a++++++++++++++++%3cHeight%3e11.25%3c%2fHeight%3e%0d%0a++++++++++++++++%3cAlign%3eLeft%3c%2fAlign%3e%0d%0a++++++++++++++++%3cFontName%3eCalibri%3c%2fFontName%3e%0d%0a++++++++++++++++%3cWrapText%3eFalse%3c%2fWrapText%3e%0d%0a++++++++++++++++%3cFontSize%3e8%3c%2fFontSize%3e%0d%0a++++++++++++++++%3cX%3e10%3c%2fX%3e%0d%0a++++++++++++++++%3cY%3e7%3c%2fY%3e%0d%0a++++++++++++++%3c%2fTD%3e%0d%0a++++++++++++++%3cTD%3e%0d%0a++++++++++++++++%3cMerge%3eFalse%3c%2fMerge%3e%0d%0a++++++++++++++++%3cWidth%3e50.25%3c%2fWidth%3e%0d%0a++++++++++++++++%3cHeight%3e11.25%3c%2fHeight%3e%0d%0a++++++++++++++++%3cAlign%3eLeft%3c%2fAlign%3e%0d%0a++++++++++++++++%3cFontName%3eCalibri%3c%2fFontName%3e%0d%0a++++++++++++++++%3cWrapText%3eFalse%3c%2fWrapText%3e%0d%0a++++++++++++++++%3cFontSize%3e8%3c%2fFontSize%3e%0d%0a++++++++++++++++%3cX%3e11%3c%2fX%3e%0d%0a++++++++++++++++%3cY%3e7%3c%2fY%3e%0d%0a++++++++++++++%3c%2fTD%3e%0d%0a++++++++++++++%3cTD%3e%0d%0a++++++++++++++++%3cMerge%3eFalse%3c%2fMerge%3e%0d%0a++++++++++++++++%3cWidth%3e50.25%3c%2fWidth%3e%0d%0a++++++++++++++++%3cHeight%3e11.25%3c%2fHeight%3e%0d%0a++++++++++++++++%3cAlign%3eLeft%3c%2fAlign%3e%0d%0a++++++++++++++++%3cFontName%3eCalibri%3c%2fFontName%3e%0d%0a++++++++++++++++%3cWrapText%3eFalse%3c%2fWrapText%3e%0d%0a++++++++++++++++%3cFontSize%3e8%3c%2fFontSize%3e%0d%0a++++++++++++++++%3cX%3e12%3c%2fX%3e%0d%0a++++++++++++++++%3cY%3e7%3c%2fY%3e%0d%0a++++++++++++++%3c%2fTD%3e%0d%0a++++++++++++++%3cTD%3e%0d%0a++++++++++++++++%3cMerge%3eFalse%3c%2fMerge%3e%0d%0a++++++++++++++++%3cWidth%3e50.25%3c%2fWidth%3e%0d%0a++++++++++++++++%3cHeight%3e11.25%3c%2fHeight%3e%0d%0a++++++++++++++++%3cAlign%3eLeft%3c%2fAlign%3e%0d%0a++++++++++++++++%3cFontName%3eCalibri%3c%2fFontName%3e%0d%0a++++++++++++++++%3cWrapText%3eFalse%3c%2fWrapText%3e%0d%0a++++++++++++++++%3cFontSize%3e8%3c%2fFontSize%3e%0d%0a++++++++++++++++%3cX%3e13%3c%2fX%3e%0d%0a++++++++++++++++%3cY%3e7%3c%2fY%3e%0d%0a++++++++++++++%3c%2fTD%3e%0d%0a++++++++++++++%3cTD%3e%0d%0a++++++++++++++++%3cMerge%3eFalse%3c%2fMerge%3e%0d%0a++++++++++++++++%3cWidth%3e50.25%3c%2fWidth%3e%0d%0a++++++++++++++++%3cHeight%3e11.25%3c%2fHeight%3e%0d%0a++++++++++++++++%3cAlign%3eLeft%3c%2fAlign%3e%0d%0a++++++++++++++++%3cFontName%3eCalibri%3c%2fFontName%3e%0d%0a++++++++++++++++%3cWrapText%3eFalse%3c%2fWrapText%3e%0d%0a++++++++++++++++%3cFontSize%3e8%3c%2fFontSize%3e%0d%0a++++++++++++++++%3cX%3e14%3c%2fX%3e%0d%0a++++++++++++++++%3cY%3e7%3c%2fY%3e%0d%0a++++++++++++++%3c%2fTD%3e%0d%0a++++++++++++++%3cTD%3e%0d%0a++++++++++++++++%3cMerge%3eFalse%3c%2fMerge%3e%0d%0a++++++++++++++++%3cWidth%3e50.25%3c%2fWidth%3e%0d%0a++++++++++++++++%3cHeight%3e11.25%3c%2fHeight%3e%0d%0a++++++++++++++++%3cAlign%3eLeft%3c%2fAlign%3e%0d%0a++++++++++++++++%3cFontName%3eCalibri%3c%2fFontName%3e%0d%0a++++++++++++++++%3cWrapText%3eFalse%3c%2fWrapText%3e%0d%0a++++++++++++++++%3cFontSize%3e8%3c%2fFontSize%3e%0d%0a++++++++++++++++%3cX%3e15%3c%2fX%3e%0d%0a++++++++++++++++%3cY%3e7%3c%2fY%3e%0d%0a++++++++++++++%3c%2fTD%3e%0d%0a++++++++++++++%3cTD%3e%0d%0a++++++++++++++++%3cMerge%3eFalse%3c%2fMerge%3e%0d%0a++++++++++++++++%3cWidth%3e50.25%3c%2fWidth%3e%0d%0a++++++++++++++++%3cHeight%3e11.25%3c%2fHeight%3e%0d%0a++++++++++++++++%3cAlign%3eLeft%3c%2fAlign%3e%0d%0a++++++++++++++++%3cFontName%3eCalibri%3c%2fFontName%3e%0d%0a++++++++++++++++%3cWrapText%3eFalse%3c%2fWrapText%3e%0d%0a++++++++++++++++%3cFontSize%3e8%3c%2fFontSize%3e%0d%0a++++++++++++++++%3cX%3e16%3c%2fX%3e%0d%0a++++++++++++++++%3cY%3e7%3c%2fY%3e%0d%0a++++++++++++++%3c%2fTD%3e%0d%0a++++++++++++++%3cTD%3e%0d%0a++++++++++++++++%3cMerge%3eFalse%3c%2fMerge%3e%0d%0a++++++++++++++++%3cWidth%3e50.25%3c%2fWidth%3e%0d%0a++++++++++++++++%3cHeight%3e11.25%3c%2fHeight%3e%0d%0a++++++++++++++++%3cAlign%3eLeft%3c%2fAlign%3e%0d%0a++++++++++++++++%3cFontName%3eCalibri%3c%2fFontName%3e%0d%0a++++++++++++++++%3cWrapText%3eFalse%3c%2fWrapText%3e%0d%0a++++++++++++++++%3cFontSize%3e8%3c%2fFontSize%3e%0d%0a++++++++++++++++%3cX%3e17%3c%2fX%3e%0d%0a++++++++++++++++%3cY%3e7%3c%2fY%3e%0d%0a++++++++++++++%3c%2fTD%3e%0d%0a++++++++++++++%3cTD%3e%0d%0a++++++++++++++++%3cMerge%3eFalse%3c%2fMerge%3e%0d%0a++++++++++++++++%3cWidth%3e15%3c%2fWidth%3e%0d%0a++++++++++++++++%3cHeight%3e11.25%3c%2fHeight%3e%0d%0a++++++++++++++++%3cAlign%3eLeft%3c%2fAlign%3e%0d%0a++++++++++++++++%3cFontName%3eCalibri%3c%2fFontName%3e%0d%0a++++++++++++++++%3cWrapText%3eFalse%3c%2fWrapText%3e%0d%0a++++++++++++++++%3cFontSize%3e8%3c%2fFontSize%3e%0d%0a++++++++++++++++%3cX%3e18%3c%2fX%3e%0d%0a++++++++++++++++%3cY%3e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8%3c%2fY%3e%0d%0a++++++++++++++%3c%2fTD%3e%0d%0a++++++++++++++%3cTD%3e%0d%0a++++++++++++++++%3cMerge%3eFalse%3c%2fMerge%3e%0d%0a++++++++++++++++%3cWidth%3e48%3c%2fWidth%3e%0d%0a++++++++++++++++%3cHeight%3e11.25%3c%2fHeight%3e%0d%0a++++++++++++++++%3cAlign%3eLeft%3c%2fAlign%3e%0d%0a++++++++++++++++%3cFontName%3eCalibri%3c%2fFontName%3e%0d%0a++++++++++++++++%3cWrapText%3eFalse%3c%2fWrapText%3e%0d%0a++++++++++++++++%3cFontSize%3e8%3c%2fFontSize%3e%0d%0a++++++++++++++++%3cX%3e2%3c%2fX%3e%0d%0a++++++++++++++++%3cY%3e8%3c%2fY%3e%0d%0a++++++++++++++%3c%2fTD%3e%0d%0a++++++++++++++%3cTD%3e%0d%0a++++++++++++++++%3cMerge%3eFalse%3c%2fMerge%3e%0d%0a++++++++++++++++%3cWidth%3e66%3c%2fWidth%3e%0d%0a++++++++++++++++%3cHeight%3e11.25%3c%2fHeight%3e%0d%0a++++++++++++++++%3cAlign%3eLeft%3c%2fAlign%3e%0d%0a++++++++++++++++%3cFontName%3eCalibri%3c%2fFontName%3e%0d%0a++++++++++++++++%3cWrapText%3eFalse%3c%2fWrapText%3e%0d%0a++++++++++++++++%3cFontSize%3e8%3c%2fFontSize%3e%0d%0a++++++++++++++++%3cX%3e3%3c%2fX%3e%0d%0a++++++++++++++++%3cY%3e8%3c%2fY%3e%0d%0a++++++++++++++%3c%2fTD%3e%0d%0a++++++++++++++%3cTD%3e%0d%0a++++++++++++++++%3cStyle%3eClass5%3c%2fStyle%3e%0d%0a++++++++++++++++%3cMerge%3eTrue%3c%2fMerge%3e%0d%0a++++++++++++++++%3cRowSpan+%2f%3e%0d%0a++++++++++++++++%3cColSpan%3e2%3c%2fColSpan%3e%0d%0a++++++++++++++++%3cFormat%3eGeneral%3c%2fFormat%3e%0d%0a++++++++++++++++%3cWidth%3e108%3c%2fWidth%3e%0d%0a++++++++++++++++%3cText%3eTotal+Commissions%3c%2fText%3e%0d%0a++++++++++++++++%3cHeight%3e11.25%3c%2fHeight%3e%0d%0a++++++++++++++++%3cFontName%3eCalibri%3c%2fFontName%3e%0d%0a++++++++++++++++%3cWrapText%3eFalse%3c%2fWrapText%3e%0d%0a++++++++++++++++%3cFontSize%3e8%3c%2fFontSize%3e%0d%0a++++++++++++++++%3cX%3e4%3c%2fX%3e%0d%0a++++++++++++++++%3cY%3e8%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8%3c%2fY%3e%0d%0a++++++++++++++%3c%2fTD%3e%0d%0a++++++++++++++%3cTD%3e%0d%0a++++++++++++++++%3cMerge%3eFalse%3c%2fMerge%3e%0d%0a++++++++++++++++%3cWidth%3e67.5%3c%2fWidth%3e%0d%0a++++++++++++++++%3cHeight%3e11.25%3c%2fHeight%3e%0d%0a++++++++++++++++%3cAlign%3eLeft%3c%2fAlign%3e%0d%0a++++++++++++++++%3cFontName%3eCalibri%3c%2fFontName%3e%0d%0a++++++++++++++++%3cWrapText%3eFalse%3c%2fWrapText%3e%0d%0a++++++++++++++++%3cFontSize%3e8%3c%2fFontSize%3e%0d%0a++++++++++++++++%3cX%3e7%3c%2fX%3e%0d%0a++++++++++++++++%3cY%3e8%3c%2fY%3e%0d%0a++++++++++++++%3c%2fTD%3e%0d%0a++++++++++++++%3cTD%3e%0d%0a++++++++++++++++%3cMerge%3eFalse%3c%2fMerge%3e%0d%0a++++++++++++++++%3cWidth%3e50.25%3c%2fWidth%3e%0d%0a++++++++++++++++%3cHeight%3e11.25%3c%2fHeight%3e%0d%0a++++++++++++++++%3cAlign%3eLeft%3c%2fAlign%3e%0d%0a++++++++++++++++%3cFontName%3eCalibri%3c%2fFontName%3e%0d%0a++++++++++++++++%3cWrapText%3eFalse%3c%2fWrapText%3e%0d%0a++++++++++++++++%3cFontSize%3e8%3c%2fFontSize%3e%0d%0a++++++++++++++++%3cX%3e8%3c%2fX%3e%0d%0a++++++++++++++++%3cY%3e8%3c%2fY%3e%0d%0a++++++++++++++%3c%2fTD%3e%0d%0a++++++++++++++%3cTD%3e%0d%0a++++++++++++++++%3cMerge%3eFalse%3c%2fMerge%3e%0d%0a++++++++++++++++%3cWidth%3e50.25%3c%2fWidth%3e%0d%0a++++++++++++++++%3cHeight%3e11.25%3c%2fHeight%3e%0d%0a++++++++++++++++%3cAlign%3eLeft%3c%2fAlign%3e%0d%0a++++++++++++++++%3cFontName%3eCalibri%3c%2fFontName%3e%0d%0a++++++++++++++++%3cWrapText%3eFalse%3c%2fWrapText%3e%0d%0a++++++++++++++++%3cFontSize%3e8%3c%2fFontSize%3e%0d%0a++++++++++++++++%3cX%3e9%3c%2fX%3e%0d%0a++++++++++++++++%3cY%3e8%3c%2fY%3e%0d%0a++++++++++++++%3c%2fTD%3e%0d%0a++++++++++++++%3cTD%3e%0d%0a++++++++++++++++%3cMerge%3eFalse%3c%2fMerge%3e%0d%0a++++++++++++++++%3cWidth%3e50.25%3c%2fWidth%3e%0d%0a++++++++++++++++%3cHeight%3e11.25%3c%2fHeight%3e%0d%0a++++++++++++++++%3cAlign%3eLeft%3c%2fAlign%3e%0d%0a++++++++++++++++%3cFontName%3eCalibri%3c%2fFontName%3e%0d%0a++++++++++++++++%3cWrapText%3eFalse%3c%2fWrapText%3e%0d%0a++++++++++++++++%3cFontSize%3e8%3c%2fFontSize%3e%0d%0a++++++++++++++++%3cX%3e10%3c%2fX%3e%0d%0a++++++++++++++++%3cY%3e8%3c%2fY%3e%0d%0a++++++++++++++%3c%2fTD%3e%0d%0a++++++++++++++%3cTD%3e%0d%0a++++++++++++++++%3cMerge%3eFalse%3c%2fMerge%3e%0d%0a++++++++++++++++%3cWidth%3e50.25%3c%2fWidth%3e%0d%0a++++++++++++++++%3cHeight%3e11.25%3c%2fHeight%3e%0d%0a++++++++++++++++%3cAlign%3eLeft%3c%2fAlign%3e%0d%0a++++++++++++++++%3cFontName%3eCalibri%3c%2fFontName%3e%0d%0a++++++++++++++++%3cWrapText%3eFalse%3c%2fWrapText%3e%0d%0a++++++++++++++++%3cFontSize%3e8%3c%2fFontSize%3e%0d%0a++++++++++++++++%3cX%3e11%3c%2fX%3e%0d%0a++++++++++++++++%3cY%3e8%3c%2fY%3e%0d%0a++++++++++++++%3c%2fTD%3e%0d%0a++++++++++++++%3cTD%3e%0d%0a++++++++++++++++%3cMerge%3eFalse%3c%2fMerge%3e%0d%0a++++++++++++++++%3cWidth%3e50.25%3c%2fWidth%3e%0d%0a++++++++++++++++%3cHeight%3e11.25%3c%2fHeight%3e%0d%0a++++++++++++++++%3cAlign%3eLeft%3c%2fAlign%3e%0d%0a++++++++++++++++%3cFontName%3eCalibri%3c%2fFontName%3e%0d%0a++++++++++++++++%3cWrapText%3eFalse%3c%2fWrapText%3e%0d%0a++++++++++++++++%3cFontSize%3e8%3c%2fFontSize%3e%0d%0a++++++++++++++++%3cX%3e12%3c%2fX%3e%0d%0a++++++++++++++++%3cY%3e8%3c%2fY%3e%0d%0a++++++++++++++%3c%2fTD%3e%0d%0a++++++++++++++%3cTD%3e%0d%0a++++++++++++++++%3cMerge%3eFalse%3c%2fMerge%3e%0d%0a++++++++++++++++%3cWidth%3e50.25%3c%2fWidth%3e%0d%0a++++++++++++++++%3cHeight%3e11.25%3c%2fHeight%3e%0d%0a++++++++++++++++%3cAlign%3eLeft%3c%2fAlign%3e%0d%0a++++++++++++++++%3cFontName%3eCalibri%3c%2fFontName%3e%0d%0a++++++++++++++++%3cWrapText%3eFalse%3c%2fWrapText%3e%0d%0a++++++++++++++++%3cFontSize%3e8%3c%2fFontSize%3e%0d%0a++++++++++++++++%3cX%3e13%3c%2fX%3e%0d%0a++++++++++++++++%3cY%3e8%3c%2fY%3e%0d%0a++++++++++++++%3c%2fTD%3e%0d%0a++++++++++++++%3cTD%3e%0d%0a++++++++++++++++%3cMerge%3eFalse%3c%2fMerge%3e%0d%0a++++++++++++++++%3cWidth%3e50.25%3c%2fWidth%3e%0d%0a++++++++++++++++%3cHeight%3e11.25%3c%2fHeight%3e%0d%0a++++++++++++++++%3cAlign%3eLeft%3c%2fAlign%3e%0d%0a++++++++++++++++%3cFontName%3eCalibri%3c%2fFontName%3e%0d%0a++++++++++++++++%3cWrapText%3eFalse%3c%2fWrapText%3e%0d%0a++++++++++++++++%3cFontSize%3e8%3c%2fFontSize%3e%0d%0a++++++++++++++++%3cX%3e14%3c%2fX%3e%0d%0a++++++++++++++++%3cY%3e8%3c%2fY%3e%0d%0a++++++++++++++%3c%2fTD%3e%0d%0a++++++++++++++%3cTD%3e%0d%0a++++++++++++++++%3cMerge%3eFalse%3c%2fMerge%3e%0d%0a++++++++++++++++%3cWidth%3e50.25%3c%2fWidth%3e%0d%0a++++++++++++++++%3cHeight%3e11.25%3c%2fHeight%3e%0d%0a++++++++++++++++%3cAlign%3eLeft%3c%2fAlign%3e%0d%0a++++++++++++++++%3cFontName%3eCalibri%3c%2fFontName%3e%0d%0a++++++++++++++++%3cWrapText%3eFalse%3c%2fWrapText%3e%0d%0a++++++++++++++++%3cFontSize%3e8%3c%2fFontSize%3e%0d%0a++++++++++++++++%3cX%3e15%3c%2fX%3e%0d%0a++++++++++++++++%3cY%3e8%3c%2fY%3e%0d%0a++++++++++++++%3c%2fTD%3e%0d%0a++++++++++++++%3cTD%3e%0d%0a++++++++++++++++%3cMerge%3eFalse%3c%2fMerge%3e%0d%0a++++++++++++++++%3cWidth%3e50.25%3c%2fWidth%3e%0d%0a++++++++++++++++%3cHeight%3e11.25%3c%2fHeight%3e%0d%0a++++++++++++++++%3cAlign%3eLeft%3c%2fAlign%3e%0d%0a++++++++++++++++%3cFontName%3eCalibri%3c%2fFontName%3e%0d%0a++++++++++++++++%3cWrapText%3eFalse%3c%2fWrapText%3e%0d%0a++++++++++++++++%3cFontSize%3e8%3c%2fFontSize%3e%0d%0a++++++++++++++++%3cX%3e16%3c%2fX%3e%0d%0a++++++++++++++++%3cY%3e8%3c%2fY%3e%0d%0a++++++++++++++%3c%2fTD%3e%0d%0a++++++++++++++%3cTD%3e%0d%0a++++++++++++++++%3cMerge%3eFalse%3c%2fMerge%3e%0d%0a++++++++++++++++%3cWidth%3e50.25%3c%2fWidth%3e%0d%0a++++++++++++++++%3cHeight%3e11.25%3c%2fHeight%3e%0d%0a++++++++++++++++%3cAlign%3eLeft%3c%2fAlign%3e%0d%0a++++++++++++++++%3cFontName%3eCalibri%3c%2fFontName%3e%0d%0a++++++++++++++++%3cWrapText%3eFalse%3c%2fWrapText%3e%0d%0a++++++++++++++++%3cFontSize%3e8%3c%2fFontSize%3e%0d%0a++++++++++++++++%3cX%3e17%3c%2fX%3e%0d%0a++++++++++++++++%3cY%3e8%3c%2fY%3e%0d%0a++++++++++++++%3c%2fTD%3e%0d%0a++++++++++++++%3cTD%3e%0d%0a++++++++++++++++%3cMerge%3eFalse%3c%2fMerge%3e%0d%0a++++++++++++++++%3cWidth%3e15%3c%2fWidth%3e%0d%0a++++++++++++++++%3cHeight%3e11.25%3c%2fHeight%3e%0d%0a++++++++++++++++%3cAlign%3eLeft%3c%2fAlign%3e%0d%0a++++++++++++++++%3cFontName%3eCalibri%3c%2fFontName%3e%0d%0a++++++++++++++++%3cWrapText%3eFalse%3c%2fWrapText%3e%0d%0a++++++++++++++++%3cFontSize%3e8%3c%2fFontSize%3e%0d%0a++++++++++++++++%3cX%3e18%3c%2fX%3e%0d%0a++++++++++++++++%3cY%3e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9%3c%2fY%3e%0d%0a++++++++++++++%3c%2fTD%3e%0d%0a++++++++++++++%3cTD%3e%0d%0a++++++++++++++++%3cMerge%3eFalse%3c%2fMerge%3e%0d%0a++++++++++++++++%3cWidth%3e48%3c%2fWidth%3e%0d%0a++++++++++++++++%3cHeight%3e11.25%3c%2fHeight%3e%0d%0a++++++++++++++++%3cAlign%3eLeft%3c%2fAlign%3e%0d%0a++++++++++++++++%3cFontName%3eCalibri%3c%2fFontName%3e%0d%0a++++++++++++++++%3cWrapText%3eFalse%3c%2fWrapText%3e%0d%0a++++++++++++++++%3cFontSize%3e8%3c%2fFontSize%3e%0d%0a++++++++++++++++%3cX%3e2%3c%2fX%3e%0d%0a++++++++++++++++%3cY%3e9%3c%2fY%3e%0d%0a++++++++++++++%3c%2fTD%3e%0d%0a++++++++++++++%3cTD%3e%0d%0a++++++++++++++++%3cMerge%3eFalse%3c%2fMerge%3e%0d%0a++++++++++++++++%3cWidth%3e66%3c%2fWidth%3e%0d%0a++++++++++++++++%3cHeight%3e11.25%3c%2fHeight%3e%0d%0a++++++++++++++++%3cAlign%3eLeft%3c%2fAlign%3e%0d%0a++++++++++++++++%3cFontName%3eCalibri%3c%2fFontName%3e%0d%0a++++++++++++++++%3cWrapText%3eFalse%3c%2fWrapText%3e%0d%0a++++++++++++++++%3cFontSize%3e8%3c%2fFontSize%3e%0d%0a++++++++++++++++%3cX%3e3%3c%2fX%3e%0d%0a++++++++++++++++%3cY%3e9%3c%2fY%3e%0d%0a++++++++++++++%3c%2fTD%3e%0d%0a++++++++++++++%3cTD%3e%0d%0a++++++++++++++++%3cStyle%3eClass5%3c%2fStyle%3e%0d%0a++++++++++++++++%3cMerge%3eTrue%3c%2fMerge%3e%0d%0a++++++++++++++++%3cRowSpan+%2f%3e%0d%0a++++++++++++++++%3cColSpan%3e2%3c%2fColSpan%3e%0d%0a++++++++++++++++%3cFormat%3eGeneral%3c%2fFormat%3e%0d%0a++++++++++++++++%3cWidth%3e108%3c%2fWidth%3e%0d%0a++++++++++++++++%3cText%3eTotal+Compensations%3c%2fText%3e%0d%0a++++++++++++++++%3cHeight%3e11.25%3c%2fHeight%3e%0d%0a++++++++++++++++%3cFontName%3eCalibri%3c%2fFontName%3e%0d%0a++++++++++++++++%3cWrapText%3eFalse%3c%2fWrapText%3e%0d%0a++++++++++++++++%3cFontSize%3e8%3c%2fFontSize%3e%0d%0a++++++++++++++++%3cX%3e4%3c%2fX%3e%0d%0a++++++++++++++++%3cY%3e9%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9%3c%2fY%3e%0d%0a++++++++++++++%3c%2fTD%3e%0d%0a++++++++++++++%3cTD%3e%0d%0a++++++++++++++++%3cMerge%3eFalse%3c%2fMerge%3e%0d%0a++++++++++++++++%3cWidth%3e67.5%3c%2fWidth%3e%0d%0a++++++++++++++++%3cHeight%3e11.25%3c%2fHeight%3e%0d%0a++++++++++++++++%3cAlign%3eLeft%3c%2fAlign%3e%0d%0a++++++++++++++++%3cFontName%3eCalibri%3c%2fFontName%3e%0d%0a++++++++++++++++%3cWrapText%3eFalse%3c%2fWrapText%3e%0d%0a++++++++++++++++%3cFontSize%3e8%3c%2fFontSize%3e%0d%0a++++++++++++++++%3cX%3e7%3c%2fX%3e%0d%0a++++++++++++++++%3cY%3e9%3c%2fY%3e%0d%0a++++++++++++++%3c%2fTD%3e%0d%0a++++++++++++++%3cTD%3e%0d%0a++++++++++++++++%3cMerge%3eFalse%3c%2fMerge%3e%0d%0a++++++++++++++++%3cWidth%3e50.25%3c%2fWidth%3e%0d%0a++++++++++++++++%3cHeight%3e11.25%3c%2fHeight%3e%0d%0a++++++++++++++++%3cAlign%3eLeft%3c%2fAlign%3e%0d%0a++++++++++++++++%3cFontName%3eCalibri%3c%2fFontName%3e%0d%0a++++++++++++++++%3cWrapText%3eFalse%3c%2fWrapText%3e%0d%0a++++++++++++++++%3cFontSize%3e8%3c%2fFontSize%3e%0d%0a++++++++++++++++%3cX%3e8%3c%2fX%3e%0d%0a++++++++++++++++%3cY%3e9%3c%2fY%3e%0d%0a++++++++++++++%3c%2fTD%3e%0d%0a++++++++++++++%3cTD%3e%0d%0a++++++++++++++++%3cMerge%3eFalse%3c%2fMerge%3e%0d%0a++++++++++++++++%3cWidth%3e50.25%3c%2fWidth%3e%0d%0a++++++++++++++++%3cHeight%3e11.25%3c%2fHeight%3e%0d%0a++++++++++++++++%3cAlign%3eLeft%3c%2fAlign%3e%0d%0a++++++++++++++++%3cFontName%3eCalibri%3c%2fFontName%3e%0d%0a++++++++++++++++%3cWrapText%3eFalse%3c%2fWrapText%3e%0d%0a++++++++++++++++%3cFontSize%3e8%3c%2fFontSize%3e%0d%0a++++++++++++++++%3cX%3e9%3c%2fX%3e%0d%0a++++++++++++++++%3cY%3e9%3c%2fY%3e%0d%0a++++++++++++++%3c%2fTD%3e%0d%0a++++++++++++++%3cTD%3e%0d%0a++++++++++++++++%3cMerge%3eFalse%3c%2fMerge%3e%0d%0a++++++++++++++++%3cWidth%3e50.25%3c%2fWidth%3e%0d%0a++++++++++++++++%3cHeight%3e11.25%3c%2fHeight%3e%0d%0a++++++++++++++++%3cAlign%3eLeft%3c%2fAlign%3e%0d%0a++++++++++++++++%3cFontName%3eCalibri%3c%2fFontName%3e%0d%0a++++++++++++++++%3cWrapText%3eFalse%3c%2fWrapText%3e%0d%0a++++++++++++++++%3cFontSize%3e8%3c%2fFontSize%3e%0d%0a++++++++++++++++%3cX%3e10%3c%2fX%3e%0d%0a++++++++++++++++%3cY%3e9%3c%2fY%3e%0d%0a++++++++++++++%3c%2fTD%3e%0d%0a++++++++++++++%3cTD%3e%0d%0a++++++++++++++++%3cMerge%3eFalse%3c%2fMerge%3e%0d%0a++++++++++++++++%3cWidth%3e50.25%3c%2fWidth%3e%0d%0a++++++++++++++++%3cHeight%3e11.25%3c%2fHeight%3e%0d%0a++++++++++++++++%3cAlign%3eLeft%3c%2fAlign%3e%0d%0a++++++++++++++++%3cFontName%3eCalibri%3c%2fFontName%3e%0d%0a++++++++++++++++%3cWrapText%3eFalse%3c%2fWrapText%3e%0d%0a++++++++++++++++%3cFontSize%3e8%3c%2fFontSize%3e%0d%0a++++++++++++++++%3cX%3e11%3c%2fX%3e%0d%0a++++++++++++++++%3cY%3e9%3c%2fY%3e%0d%0a++++++++++++++%3c%2fTD%3e%0d%0a++++++++++++++%3cTD%3e%0d%0a++++++++++++++++%3cMerge%3eFalse%3c%2fMerge%3e%0d%0a++++++++++++++++%3cWidth%3e50.25%3c%2fWidth%3e%0d%0a++++++++++++++++%3cHeight%3e11.25%3c%2fHeight%3e%0d%0a++++++++++++++++%3cAlign%3eLeft%3c%2fAlign%3e%0d%0a++++++++++++++++%3cFontName%3eCalibri%3c%2fFontName%3e%0d%0a++++++++++++++++%3cWrapText%3eFalse%3c%2fWrapText%3e%0d%0a++++++++++++++++%3cFontSize%3e8%3c%2fFontSize%3e%0d%0a++++++++++++++++%3cX%3e12%3c%2fX%3e%0d%0a++++++++++++++++%3cY%3e9%3c%2fY%3e%0d%0a++++++++++++++%3c%2fTD%3e%0d%0a++++++++++++++%3cTD%3e%0d%0a++++++++++++++++%3cMerge%3eFalse%3c%2fMerge%3e%0d%0a++++++++++++++++%3cWidth%3e50.25%3c%2fWidth%3e%0d%0a++++++++++++++++%3cHeight%3e11.25%3c%2fHeight%3e%0d%0a++++++++++++++++%3cAlign%3eLeft%3c%2fAlign%3e%0d%0a++++++++++++++++%3cFontName%3eCalibri%3c%2fFontName%3e%0d%0a++++++++++++++++%3cWrapText%3eFalse%3c%2fWrapText%3e%0d%0a++++++++++++++++%3cFontSize%3e8%3c%2fFontSize%3e%0d%0a++++++++++++++++%3cX%3e13%3c%2fX%3e%0d%0a++++++++++++++++%3cY%3e9%3c%2fY%3e%0d%0a++++++++++++++%3c%2fTD%3e%0d%0a++++++++++++++%3cTD%3e%0d%0a++++++++++++++++%3cMerge%3eFalse%3c%2fMerge%3e%0d%0a++++++++++++++++%3cWidth%3e50.25%3c%2fWidth%3e%0d%0a++++++++++++++++%3cHeight%3e11.25%3c%2fHeight%3e%0d%0a++++++++++++++++%3cAlign%3eLeft%3c%2fAlign%3e%0d%0a++++++++++++++++%3cFontName%3eCalibri%3c%2fFontName%3e%0d%0a++++++++++++++++%3cWrapText%3eFalse%3c%2fWrapText%3e%0d%0a++++++++++++++++%3cFontSize%3e8%3c%2fFontSize%3e%0d%0a++++++++++++++++%3cX%3e14%3c%2fX%3e%0d%0a++++++++++++++++%3cY%3e9%3c%2fY%3e%0d%0a++++++++++++++%3c%2fTD%3e%0d%0a++++++++++++++%3cTD%3e%0d%0a++++++++++++++++%3cMerge%3eFalse%3c%2fMerge%3e%0d%0a++++++++++++++++%3cWidth%3e50.25%3c%2fWidth%3e%0d%0a++++++++++++++++%3cHeight%3e11.25%3c%2fHeight%3e%0d%0a++++++++++++++++%3cAlign%3eLeft%3c%2fAlign%3e%0d%0a++++++++++++++++%3cFontName%3eCalibri%3c%2fFontName%3e%0d%0a++++++++++++++++%3cWrapText%3eFalse%3c%2fWrapText%3e%0d%0a++++++++++++++++%3cFontSize%3e8%3c%2fFontSize%3e%0d%0a++++++++++++++++%3cX%3e15%3c%2fX%3e%0d%0a++++++++++++++++%3cY%3e9%3c%2fY%3e%0d%0a++++++++++++++%3c%2fTD%3e%0d%0a++++++++++++++%3cTD%3e%0d%0a++++++++++++++++%3cMerge%3eFalse%3c%2fMerge%3e%0d%0a++++++++++++++++%3cWidth%3e50.25%3c%2fWidth%3e%0d%0a++++++++++++++++%3cHeight%3e11.25%3c%2fHeight%3e%0d%0a++++++++++++++++%3cAlign%3eLeft%3c%2fAlign%3e%0d%0a++++++++++++++++%3cFontName%3eCalibri%3c%2fFontName%3e%0d%0a++++++++++++++++%3cWrapText%3eFalse%3c%2fWrapText%3e%0d%0a++++++++++++++++%3cFontSize%3e8%3c%2fFontSize%3e%0d%0a++++++++++++++++%3cX%3e16%3c%2fX%3e%0d%0a++++++++++++++++%3cY%3e9%3c%2fY%3e%0d%0a++++++++++++++%3c%2fTD%3e%0d%0a++++++++++++++%3cTD%3e%0d%0a++++++++++++++++%3cMerge%3eFalse%3c%2fMerge%3e%0d%0a++++++++++++++++%3cWidth%3e50.25%3c%2fWidth%3e%0d%0a++++++++++++++++%3cHeight%3e11.25%3c%2fHeight%3e%0d%0a++++++++++++++++%3cAlign%3eLeft%3c%2fAlign%3e%0d%0a++++++++++++++++%3cFontName%3eCalibri%3c%2fFontName%3e%0d%0a++++++++++++++++%3cWrapText%3eFalse%3c%2fWrapText%3e%0d%0a++++++++++++++++%3cFontSize%3e8%3c%2fFontSize%3e%0d%0a++++++++++++++++%3cX%3e17%3c%2fX%3e%0d%0a++++++++++++++++%3cY%3e9%3c%2fY%3e%0d%0a++++++++++++++%3c%2fTD%3e%0d%0a++++++++++++++%3cTD%3e%0d%0a++++++++++++++++%3cMerge%3eFalse%3c%2fMerge%3e%0d%0a++++++++++++++++%3cWidth%3e15%3c%2fWidth%3e%0d%0a++++++++++++++++%3cHeight%3e11.25%3c%2fHeight%3e%0d%0a++++++++++++++++%3cAlign%3eLeft%3c%2fAlign%3e%0d%0a++++++++++++++++%3cFontName%3eCalibri%3c%2fFontName%3e%0d%0a++++++++++++++++%3cWrapText%3eFalse%3c%2fWrapText%3e%0d%0a++++++++++++++++%3cFontSize%3e8%3c%2fFontSize%3e%0d%0a++++++++++++++++%3cX%3e18%3c%2fX%3e%0d%0a++++++++++++++++%3cY%3e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10%3c%2fY%3e%0d%0a++++++++++++++%3c%2fTD%3e%0d%0a++++++++++++++%3cTD%3e%0d%0a++++++++++++++++%3cMerge%3eFalse%3c%2fMerge%3e%0d%0a++++++++++++++++%3cWidth%3e48%3c%2fWidth%3e%0d%0a++++++++++++++++%3cHeight%3e11.25%3c%2fHeight%3e%0d%0a++++++++++++++++%3cAlign%3eLeft%3c%2fAlign%3e%0d%0a++++++++++++++++%3cFontName%3eCalibri%3c%2fFontName%3e%0d%0a++++++++++++++++%3cWrapText%3eFalse%3c%2fWrapText%3e%0d%0a++++++++++++++++%3cFontSize%3e8%3c%2fFontSize%3e%0d%0a++++++++++++++++%3cX%3e2%3c%2fX%3e%0d%0a++++++++++++++++%3cY%3e10%3c%2fY%3e%0d%0a++++++++++++++%3c%2fTD%3e%0d%0a++++++++++++++%3cTD%3e%0d%0a++++++++++++++++%3cMerge%3eFalse%3c%2fMerge%3e%0d%0a++++++++++++++++%3cWidth%3e66%3c%2fWidth%3e%0d%0a++++++++++++++++%3cHeight%3e11.25%3c%2fHeight%3e%0d%0a++++++++++++++++%3cAlign%3eLeft%3c%2fAlign%3e%0d%0a++++++++++++++++%3cFontName%3eCalibri%3c%2fFontName%3e%0d%0a++++++++++++++++%3cWrapText%3eFalse%3c%2fWrapText%3e%0d%0a++++++++++++++++%3cFontSize%3e8%3c%2fFontSize%3e%0d%0a++++++++++++++++%3cX%3e3%3c%2fX%3e%0d%0a++++++++++++++++%3cY%3e10%3c%2fY%3e%0d%0a++++++++++++++%3c%2fTD%3e%0d%0a++++++++++++++%3cTD%3e%0d%0a++++++++++++++++%3cStyle%3eClass5%3c%2fStyle%3e%0d%0a++++++++++++++++%3cMerge%3eTrue%3c%2fMerge%3e%0d%0a++++++++++++++++%3cRowSpan+%2f%3e%0d%0a++++++++++++++++%3cColSpan%3e2%3c%2fColSpan%3e%0d%0a++++++++++++++++%3cFormat%3eGeneral%3c%2fFormat%3e%0d%0a++++++++++++++++%3cWidth%3e108%3c%2fWidth%3e%0d%0a++++++++++++++++%3cText%3eTotal+Employees%3c%2fText%3e%0d%0a++++++++++++++++%3cHeight%3e11.25%3c%2fHeight%3e%0d%0a++++++++++++++++%3cFontName%3eCalibri%3c%2fFontName%3e%0d%0a++++++++++++++++%3cWrapText%3eFalse%3c%2fWrapText%3e%0d%0a++++++++++++++++%3cFontSize%3e8%3c%2fFontSize%3e%0d%0a++++++++++++++++%3cX%3e4%3c%2fX%3e%0d%0a++++++++++++++++%3cY%3e10%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10%3c%2fY%3e%0d%0a++++++++++++++%3c%2fTD%3e%0d%0a++++++++++++++%3cTD%3e%0d%0a++++++++++++++++%3cMerge%3eFalse%3c%2fMerge%3e%0d%0a++++++++++++++++%3cWidth%3e67.5%3c%2fWidth%3e%0d%0a++++++++++++++++%3cHeight%3e11.25%3c%2fHeight%3e%0d%0a++++++++++++++++%3cAlign%3eLeft%3c%2fAlign%3e%0d%0a++++++++++++++++%3cFontName%3eCalibri%3c%2fFontName%3e%0d%0a++++++++++++++++%3cWrapText%3eFalse%3c%2fWrapText%3e%0d%0a++++++++++++++++%3cFontSize%3e8%3c%2fFontSize%3e%0d%0a++++++++++++++++%3cX%3e7%3c%2fX%3e%0d%0a++++++++++++++++%3cY%3e10%3c%2fY%3e%0d%0a++++++++++++++%3c%2fTD%3e%0d%0a++++++++++++++%3cTD%3e%0d%0a++++++++++++++++%3cMerge%3eFalse%3c%2fMerge%3e%0d%0a++++++++++++++++%3cWidth%3e50.25%3c%2fWidth%3e%0d%0a++++++++++++++++%3cHeight%3e11.25%3c%2fHeight%3e%0d%0a++++++++++++++++%3cAlign%3eLeft%3c%2fAlign%3e%0d%0a++++++++++++++++%3cFontName%3eCalibri%3c%2fFontName%3e%0d%0a++++++++++++++++%3cWrapText%3eFalse%3c%2fWrapText%3e%0d%0a++++++++++++++++%3cFontSize%3e8%3c%2fFontSize%3e%0d%0a++++++++++++++++%3cX%3e8%3c%2fX%3e%0d%0a++++++++++++++++%3cY%3e10%3c%2fY%3e%0d%0a++++++++++++++%3c%2fTD%3e%0d%0a++++++++++++++%3cTD%3e%0d%0a++++++++++++++++%3cMerge%3eFalse%3c%2fMerge%3e%0d%0a++++++++++++++++%3cWidth%3e50.25%3c%2fWidth%3e%0d%0a++++++++++++++++%3cHeight%3e11.25%3c%2fHeight%3e%0d%0a++++++++++++++++%3cAlign%3eLeft%3c%2fAlign%3e%0d%0a++++++++++++++++%3cFontName%3eCalibri%3c%2fFontName%3e%0d%0a++++++++++++++++%3cWrapText%3eFalse%3c%2fWrapText%3e%0d%0a++++++++++++++++%3cFontSize%3e8%3c%2fFontSize%3e%0d%0a++++++++++++++++%3cX%3e9%3c%2fX%3e%0d%0a++++++++++++++++%3cY%3e10%3c%2fY%3e%0d%0a++++++++++++++%3c%2fTD%3e%0d%0a++++++++++++++%3cTD%3e%0d%0a++++++++++++++++%3cMerge%3eFalse%3c%2fMerge%3e%0d%0a++++++++++++++++%3cWidth%3e50.25%3c%2fWidth%3e%0d%0a++++++++++++++++%3cHeight%3e11.25%3c%2fHeight%3e%0d%0a++++++++++++++++%3cAlign%3eLeft%3c%2fAlign%3e%0d%0a++++++++++++++++%3cFontName%3eCalibri%3c%2fFontName%3e%0d%0a++++++++++++++++%3cWrapText%3eFalse%3c%2fWrapText%3e%0d%0a++++++++++++++++%3cFontSize%3e8%3c%2fFontSize%3e%0d%0a++++++++++++++++%3cX%3e10%3c%2fX%3e%0d%0a++++++++++++++++%3cY%3e10%3c%2fY%3e%0d%0a++++++++++++++%3c%2fTD%3e%0d%0a++++++++++++++%3cTD%3e%0d%0a++++++++++++++++%3cMerge%3eFalse%3c%2fMerge%3e%0d%0a++++++++++++++++%3cWidth%3e50.25%3c%2fWidth%3e%0d%0a++++++++++++++++%3cHeight%3e11.25%3c%2fHeight%3e%0d%0a++++++++++++++++%3cAlign%3eLeft%3c%2fAlign%3e%0d%0a++++++++++++++++%3cFontName%3eCalibri%3c%2fFontName%3e%0d%0a++++++++++++++++%3cWrapText%3eFalse%3c%2fWrapText%3e%0d%0a++++++++++++++++%3cFontSize%3e8%3c%2fFontSize%3e%0d%0a++++++++++++++++%3cX%3e11%3c%2fX%3e%0d%0a++++++++++++++++%3cY%3e10%3c%2fY%3e%0d%0a++++++++++++++%3c%2fTD%3e%0d%0a++++++++++++++%3cTD%3e%0d%0a++++++++++++++++%3cMerge%3eFalse%3c%2fMerge%3e%0d%0a++++++++++++++++%3cWidth%3e50.25%3c%2fWidth%3e%0d%0a++++++++++++++++%3cHeight%3e11.25%3c%2fHeight%3e%0d%0a++++++++++++++++%3cAlign%3eLeft%3c%2fAlign%3e%0d%0a++++++++++++++++%3cFontName%3eCalibri%3c%2fFontName%3e%0d%0a++++++++++++++++%3cWrapText%3eFalse%3c%2fWrapText%3e%0d%0a++++++++++++++++%3cFontSize%3e8%3c%2fFontSize%3e%0d%0a++++++++++++++++%3cX%3e12%3c%2fX%3e%0d%0a++++++++++++++++%3cY%3e10%3c%2fY%3e%0d%0a++++++++++++++%3c%2fTD%3e%0d%0a++++++++++++++%3cTD%3e%0d%0a++++++++++++++++%3cMerge%3eFalse%3c%2fMerge%3e%0d%0a++++++++++++++++%3cWidth%3e50.25%3c%2fWidth%3e%0d%0a++++++++++++++++%3cHeight%3e11.25%3c%2fHeight%3e%0d%0a++++++++++++++++%3cAlign%3eLeft%3c%2fAlign%3e%0d%0a++++++++++++++++%3cFontName%3eCalibri%3c%2fFontName%3e%0d%0a++++++++++++++++%3cWrapText%3eFalse%3c%2fWrapText%3e%0d%0a++++++++++++++++%3cFontSize%3e8%3c%2fFontSize%3e%0d%0a++++++++++++++++%3cX%3e13%3c%2fX%3e%0d%0a++++++++++++++++%3cY%3e10%3c%2fY%3e%0d%0a++++++++++++++%3c%2fTD%3e%0d%0a++++++++++++++%3cTD%3e%0d%0a++++++++++++++++%3cMerge%3eFalse%3c%2fMerge%3e%</t>
  </si>
  <si>
    <t xml:space="preserve"> 0d%0a++++++++++++++++%3cWidth%3e50.25%3c%2fWidth%3e%0d%0a++++++++++++++++%3cHeight%3e11.25%3c%2fHeight%3e%0d%0a++++++++++++++++%3cAlign%3eLeft%3c%2fAlign%3e%0d%0a++++++++++++++++%3cFontName%3eCalibri%3c%2fFontName%3e%0d%0a++++++++++++++++%3cWrapText%3eFalse%3c%2fWrapText%3e%0d%0a++++++++++++++++%3cFontSize%3e8%3c%2fFontSize%3e%0d%0a++++++++++++++++%3cX%3e14%3c%2fX%3e%0d%0a++++++++++++++++%3cY%3e10%3c%2fY%3e%0d%0a++++++++++++++%3c%2fTD%3e%0d%0a++++++++++++++%3cTD%3e%0d%0a++++++++++++++++%3cMerge%3eFalse%3c%2fMerge%3e%0d%0a++++++++++++++++%3cWidth%3e50.25%3c%2fWidth%3e%0d%0a++++++++++++++++%3cHeight%3e11.25%3c%2fHeight%3e%0d%0a++++++++++++++++%3cAlign%3eLeft%3c%2fAlign%3e%0d%0a++++++++++++++++%3cFontName%3eCalibri%3c%2fFontName%3e%0d%0a++++++++++++++++%3cWrapText%3eFalse%3c%2fWrapText%3e%0d%0a++++++++++++++++%3cFontSize%3e8%3c%2fFontSize%3e%0d%0a++++++++++++++++%3cX%3e15%3c%2fX%3e%0d%0a++++++++++++++++%3cY%3e10%3c%2fY%3e%0d%0a++++++++++++++%3c%2fTD%3e%0d%0a++++++++++++++%3cTD%3e%0d%0a++++++++++++++++%3cMerge%3eFalse%3c%2fMerge%3e%0d%0a++++++++++++++++%3cWidth%3e50.25%3c%2fWidth%3e%0d%0a++++++++++++++++%3cHeight%3e11.25%3c%2fHeight%3e%0d%0a++++++++++++++++%3cAlign%3eLeft%3c%2fAlign%3e%0d%0a++++++++++++++++%3cFontName%3eCalibri%3c%2fFontName%3e%0d%0a++++++++++++++++%3cWrapText%3eFalse%3c%2fWrapText%3e%0d%0a++++++++++++++++%3cFontSize%3e8%3c%2fFontSize%3e%0d%0a++++++++++++++++%3cX%3e16%3c%2fX%3e%0d%0a++++++++++++++++%3cY%3e10%3c%2fY%3e%0d%0a++++++++++++++%3c%2fTD%3e%0d%0a++++++++++++++%3cTD%3e%0d%0a++++++++++++++++%3cMerge%3eFalse%3c%2fMerge%3e%0d%0a++++++++++++++++%3cWidth%3e50.25%3c%2fWidth%3e%0d%0a++++++++++++++++%3cHeight%3e11.25%3c%2fHeight%3e%0d%0a++++++++++++++++%3cAlign%3eLeft%3c%2fAlign%3e%0d%0a++++++++++++++++%3cFontName%3eCalibri%3c%2fFontName%3e%0d%0a++++++++++++++++%3cWrapText%3eFalse%3c%2fWrapText%3e%0d%0a++++++++++++++++%3cFontSize%3e8%3c%2fFontSize%3e%0d%0a++++++++++++++++%3cX%3e17%3c%2fX%3e%0d%0a++++++++++++++++%3cY%3e10%3c%2fY%3e%0d%0a++++++++++++++%3c%2fTD%3e%0d%0a++++++++++++++%3cTD%3e%0d%0a++++++++++++++++%3cMerge%3eFalse%3c%2fMerge%3e%0d%0a++++++++++++++++%3cWidth%3e15%3c%2fWidth%3e%0d%0a++++++++++++++++%3cHeight%3e11.25%3c%2fHeight%3e%0d%0a++++++++++++++++%3cAlign%3eLeft%3c%2fAlign%3e%0d%0a++++++++++++++++%3cFontName%3eCalibri%3c%2fFontName%3e%0d%0a++++++++++++++++%3cWrapText%3eFalse%3c%2fWrapText%3e%0d%0a++++++++++++++++%3cFontSize%3e8%3c%2fFontSize%3e%0d%0a++++++++++++++++%3cX%3e18%3c%2fX%3e%0d%0a++++++++++++++++%3cY%3e10%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11%3c%2fY%3e%0d%0a++++++++++++++%3c%2fTD%3e%0d%0a++++++++++++++%3cTD%3e%0d%0a++++++++++++++++%3cMerge%3eFalse%3c%2fMerge%3e%0d%0a++++++++++++++++%3cWidth%3e48%3c%2fWidth%3e%0d%0a++++++++++++++++%3cHeight%3e11.25%3c%2fHeight%3e%0d%0a++++++++++++++++%3cAlign%3eLeft%3c%2fAlign%3e%0d%0a++++++++++++++++%3cFontName%3eCalibri%3c%2fFontName%3e%0d%0a++++++++++++++++%3cWrapText%3eFalse%3c%2fWrapText%3e%0d%0a++++++++++++++++%3cFontSize%3e8%3c%2fFontSize%3e%0d%0a++++++++++++++++%3cX%3e2%3c%2fX%3e%0d%0a++++++++++++++++%3cY%3e11%3c%2fY%3e%0d%0a++++++++++++++%3c%2fTD%3e%0d%0a++++++++++++++%3cTD%3e%0d%0a++++++++++++++++%3cMerge%3eFalse%3c%2fMerge%3e%0d%0a++++++++++++++++%3cWidth%3e66%3c%2fWidth%3e%0d%0a++++++++++++++++%3cHeight%3e11.25%3c%2fHeight%3e%0d%0a++++++++++++++++%3cAlign%3eLeft%3c%2fAlign%3e%0d%0a++++++++++++++++%3cFontName%3eCalibri%3c%2fFontName%3e%0d%0a++++++++++++++++%3cWrapText%3eFalse%3c%2fWrapText%3e%0d%0a++++++++++++++++%3cFontSize%3e8%3c%2fFontSize%3e%0d%0a++++++++++++++++%3cX%3e3%3c%2fX%3e%0d%0a++++++++++++++++%3cY%3e11%3c%2fY%3e%0d%0a++++++++++++++%3c%2fTD%3e%0d%0a++++++++++++++%3cTD%3e%0d%0a++++++++++++++++%3cStyle%3eClass5%3c%2fStyle%3e%0d%0a++++++++++++++++%3cMerge%3eTrue%3c%2fMerge%3e%0d%0a++++++++++++++++%3cRowSpan+%2f%3e%0d%0a++++++++++++++++%3cColSpan%3e2%3c%2fColSpan%3e%0d%0a++++++++++++++++%3cFormat%3eGeneral%3c%2fFormat%3e%0d%0a++++++++++++++++%3cWidth%3e108%3c%2fWidth%3e%0d%0a++++++++++++++++%3cText%3eAverage+Salary%3c%2fText%3e%0d%0a++++++++++++++++%3cHeight%3e11.25%3c%2fHeight%3e%0d%0a++++++++++++++++%3cFontName%3eCalibri%3c%2fFontName%3e%0d%0a++++++++++++++++%3cWrapText%3eFalse%3c%2fWrapText%3e%0d%0a++++++++++++++++%3cFontSize%3e8%3c%2fFontSize%3e%0d%0a++++++++++++++++%3cX%3e4%3c%2fX%3e%0d%0a++++++++++++++++%3cY%3e11%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11%3c%2fY%3e%0d%0a++++++++++++++%3c%2fTD%3e%0d%0a++++++++++++++%3cTD%3e%0d%0a++++++++++++++++%3cMerge%3eFalse%3c%2fMerge%3e%0d%0a++++++++++++++++%3cWidth%3e67.5%3c%2fWidth%3e%0d%0a++++++++++++++++%3cHeight%3e11.25%3c%2fHeight%3e%0d%0a++++++++++++++++%3cAlign%3eLeft%3c%2fAlign%3e%0d%0a++++++++++++++++%3cFontName%3eCalibri%3c%2fFontName%3e%0d%0a++++++++++++++++%3cWrapText%3eFalse%3c%2fWrapText%3e%0d%0a++++++++++++++++%3cFontSize%3e8%3c%2fFontSize%3e%0d%0a++++++++++++++++%3cX%3e7%3c%2fX%3e%0d%0a++++++++++++++++%3cY%3e11%3c%2fY%3e%0d%0a++++++++++++++%3c%2fTD%3e%0d%0a++++++++++++++%3cTD%3e%0d%0a++++++++++++++++%3cMerge%3eFalse%3c%2fMerge%3e%0d%0a++++++++++++++++%3cWidth%3e50.25%3c%2fWidth%3e%0d%0a++++++++++++++++%3cHeight%3e11.25%3c%2fHeight%3e%0d%0a++++++++++++++++%3cAlign%3eLeft%3c%2fAlign%3e%0d%0a++++++++++++++++%3cFontName%3eCalibri%3c%2fFontName%3e%0d%0a++++++++++++++++%3cWrapText%3eFalse%3c%2fWrapText%3e%0d%0a++++++++++++++++%3cFontSize%3e8%3c%2fFontSize%3e%0d%0a++++++++++++++++%3cX%3e8%3c%2fX%3e%0d%0a++++++++++++++++%3cY%3e11%3c%2fY%3e%0d%0a++++++++++++++%3c%2fTD%3e%0d%0a++++++++++++++%3cTD%3e%0d%0a++++++++++++++++%3cMerge%3eFalse%3c%2fMerge%3e%0d%0a++++++++++++++++%3cWidth%3e50.25%3c%2fWidth%3e%0d%0a++++++++++++++++%3cHeight%3e11.25%3c%2fHeight%3e%0d%0a++++++++++++++++%3cAlign%3eLeft%3c%2fAlign%3e%0d%0a++++++++++++++++%3cFontName%3eCalibri%3c%2fFontName%3e%0d%0a++++++++++++++++%3cWrapText%3eFalse%3c%2fWrapText%3e%0d%0a++++++++++++++++%3cFontSize%3e8%3c%2fFontSize%3e%0d%0a++++++++++++++++%3cX%3e9%3c%2fX%3e%0d%0a++++++++++++++++%3cY%3e11%3c%2fY%3e%0d%0a++++++++++++++%3c%2fTD%3e%0d%0a++++++++++++++%3cTD%3e%0d%0a++++++++++++++++%3cMerge%3eFalse%3c%2fMerge%3e%0d%0a++++++++++++++++%3cWidth%3e50.25%3c%2fWidth%3e%0d%0a++++++++++++++++%3cHeight%3e11.25%3c%2fHeight%3e%0d%0a++++++++++++++++%3cAlign%3eLeft%3c%2fAlign%3e%0d%0a++++++++++++++++%3cFontName%3eCalibri%3c%2fFontName%3e%0d%0a++++++++++++++++%3cWrapText%3eFalse%3c%2fWrapText%3e%0d%0a++++++++++++++++%3cFontSize%3e8%3c%2fFontSize%3e%0d%0a++++++++++++++++%3cX%3e10%3c%2fX%3e%0d%0a++++++++++++++++%3cY%3e11%3c%2fY%3e%0d%0a++++++++++++++%3c%2fTD%3e%0d%0a++++++++++++++%3cTD%3e%0d%0a++++++++++++++++%3cMerge%3eFalse%3c%2fMerge%3e%0d%0a++++++++++++++++%3cWidth%3e50.25%3c%2fWidth%3e%0d%0a++++++++++++++++%3cHeight%3e11.25%3c%2fHeight%3e%0d%0a++++++++++++++++%3cAlign%3eLeft%3c%2fAlign%3e%0d%0a++++++++++++++++%3cFontName%3eCalibri%3c%2fFontName%3e%0d%0a++++++++++++++++%3cWrapText%3eFalse%3c%2fWrapText%3e%0d%0a++++++++++++++++%3cFontSize%3e8%3c%2fFontSize%3e%0d%0a++++++++++++++++%3cX%3e11%3c%2fX%3e%0d%0a++++++++++++++++%3cY%3e11%3c%2fY%3e%0d%0a++++++++++++++%3c%2fTD%3e%0d%0a++++++++++++++%3cTD%3e%0d%0a++++++++++++++++%3cMerge%3eFalse%3c%2fMerge%3e%0d%0a++++++++++++++++%3cWidth%3e50.25%3c%2fWidth%3e%0d%0a++++++++++++++++%3cHeight%3e11.25%3c%2fHeight%3e%0d%0a++++++++++++++++%3cAlign%3eLeft%3c%2fAlign%3e%0d%0a++++++++++++++++%3cFontName%3eCalibri%3c%2fFontName%3e%0d%0a++++++++++++++++%3cWrapText%3eFalse%3c%2fWrapText%3e%0d%0a++++++++++++++++%3cFontSize%3e8%3c%2fFontSize%3e%0d%0a++++++++++++++++%3cX%3e12%3c%2fX%3e%0d%0a++++++++++++++++%3cY%3e11%3c%2fY%3e%0d%0a++++++++++++++%3c%2fTD%3e%0d%0a++++++++++++++%3cTD%3e%0d%0a++++++++++++++++%3cMerge%3eFalse%3c%2fMerge%3e%0d%0a++++++++++++++++%3cWidth%3e50.25%3c%2fWidth%3e%0d%0a++++++++++++++++%3cHeight%3e11.25%3c%2fHeight%3e%0d%0a++++++++++++++++%3cAlign%3eLeft%3c%2fAlign%3e%0d%0a++++++++++++++++%3cFontName%3eCalibri%3c%2fFontName%3e%0d%0a++++++++++++++++%3cWrapText%3eFalse%3c%2fWrapText%3e%0d%0a++++++++++++++++%3cFontSize%3e8%3c%2fFontSize%3e%0d%0a++++++++++++++++%3cX%3e13%3c%2fX%3e%0d%0a++++++++++++++++%3cY%3e11%3c%2fY%3e%0d%0a++++++++++++++%3c%2fTD%3e%0d%0a++++++++++++++%3cTD%3e%0d%0a++++++++++++++++%3cMerge%3eFalse%3c%2fMerge%3e%0d%0a++++++++++++++++%3cWidth%3e50.25%3c%2fWidth%3e%0d%0a++++++++++++++++%3cHeight%3e11.25%3c%2fHeight%3e%0d%0a++++++++++++++++%3cAlign%3eLeft%3c%2fAlign%3e%0d%0a++++++++++++++++%3cFontName%3eCalibri%3c%2fFontName%3e%0d%0a++++++++++++++++%3cWrapText%3eFalse%3c%2fWrapText%3e%0d%0a++++++++++++++++%3cFontSize%3e8%3c%2fFontSize%3e%0d%0a++++++++++++++++%3cX%3e14%3c%2fX%3e%0d%0a++++++++++++++++%3cY%3e11%3c%2fY%3e%0d%0a++++++++++++++%3c%2fTD%3e%0d%0a++++++++++++++%3cTD%3e%0d%0a++++++++++++++++%3cMerge%3eFalse%3c%2fMerge%3e%0d%0a++++++++++++++++%3cWidth%3e50.25%3c%2fWidth%3e%0d%0a++++++++++++++++%3cHeight%3e11.25%3c%2fHeight%3e%0d%0a++++++++++++++++%3cAlign%3eLeft%3c%2fAlign%3e%0d%0a++++++++++++++++%3cFontName%3eCalibri%3c%2fFontName%3e%0d%0a++++++++++++++++%3cWrapText%3eFalse%3c%2fWrapText%3e%0d%0a++++++++++++++++%3cFontSize%3e8%3c%2fFontSize%3e%0d%0a++++++++++++++++%3cX%3e15%3c%2fX%3e%0d%0a++++++++++++++++%3cY%3e11%3c%2fY%3e%0d%0a++++++++++++++%3c%2fTD%3e%0d%0a++++++++++++++%3cTD%3e%0d%0a++++++++++++++++%3cMerge%3eFalse%3c%2fMerge%3e%0d%0a++++++++++++++++%3cWidth%3e50.25%3c%2fWidth%3e%0d%0a++++++++++++++++%3cHeight%3e11.25%3c%2fHeight%3e%0d%0a++++++++++++++++%3cAlign%3eLeft%3c%2fAlign%3e%0d%0a++++++++++++++++%3cFontName%3eCalibri%3c%2fFontName%3e%0d%0a++++++++++++++++%3cWrapText%3eFalse%3c%2fWrapText%3e%0d%0a++++++++++++++++%3cFontSize%3e8%3c%2fFontSize%3e%0d%0a++++++++++++++++%3cX%3e16%3c%2fX%3e%0d%0a++++++++++++++++%3cY%3e11%3c%2fY%3e%0d%0a++++++++++++++%3c%2fTD%3e%0d%0a++++++++++++++%3cTD%3e%0d%0a++++++++++++++++%3cMerge%3eFalse%3c%2fMerge%3e%0d%0a++++++++++++++++%3cWidth%3e50.25%3c%2fWidth%3e%0d%0a++++++++++++++++%3cHeight%3e11.25%3c%2fHeight%3e%0d%0a++++++++++++++++%3cAlign%3eLeft%3c%2fAlign%3e%0d%0a++++++++++++++++%3cFontName%3eCalibri%3c%2fFontName%3e%0d%0a++++++++++++++++%3cWrapText%3eFalse%3c%2fWrapText%3e%0d%0a++++++++++++++++%3cFontSize%3e8%3c%2fFontSize%3e%0d%0a++++++++++++++++%3cX%3e17%3c%2fX%3e%0d%0a++++++++++++++++%3cY%3e11%3c%2fY%3e%0d%0a++++++++++++++%3c%2fTD%3e%0d%0a++++++++++++++%3cTD%3e%0d%0a++++++++++++++++%3cMerge%3eFalse%3c%2fMerge%3e%0d%0a++++++++++++++++%3cWidth%3e15%3c%2fWidth%3e%0d%0a++++++++++++++++%3cHeight%3e11.25%3c%2fHeight%3e%0d%0a++++++++++++++++%3cAlign%3eLeft%3c%2fAlign%3e%0d%0a++++++++++++++++%3cFontName%3eCalibri%3c%2fFontName%3e%0d%0a++++++++++++++++%3cWrapText%3eFalse%3c%2fWrapText%3e%0d%0a++++++++++++++++%3cFontSize%3e8%3c%2fFontSize%3e%0d%0a++++++++++++++++%3cX%3e18%3c%2fX%3e%0d%0a++++++++++++++++%3cY%3e11%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12%3c%2fY%3e%0d%0a++++++++++++++%3c%2fTD%3e%0d%0a++++++++++++++%3cTD%3e%0d%0a++++++++++++++++%3cMerge%3eFalse%3c%2fMerge%3e%0d%0a++++++++++++++++%3cWidth%3e48%3c%2fWidth%3e%0d%0a++++++++++++++++%3cHeight%3e11.25%3c%2fHeight%3e%0d%0a++++++++++++++++%3cAlign%3eLeft%3c%2fAlign%3e%0d%0a++++++++++++++++%3cFontName%3eCalibri%3c%2fFontName%3e%0d%0a++++++++++++++++%3cWrapText%3eFalse%3c%2fWrapText%3e%0d%0a++++++++++++++++%3cFontSize%3e8%3c%2fFontSize%3e%0d%0a++++++++++++++++%3cX%3e2%3c%2fX%3e%0d%0a++++++++++++++++%3cY%3e12%3c%2fY%3e%0d%0a++++++++++++++%3c%2fTD%3e%0d%0a++++++++++++++%3cTD%3e%0d%0a++++++++++++++++%3cMerge%3eFalse%3c%2fMerge%3e%0d%0a++++++++++++++++%3cWidth%3e66%3c%2fWidth%3e%0d%0a++++++++++++++++%3cHeight%3e11.25%3c%2fHeight%3e%0d%0a++++++++++++++++%3cAlign%3eLeft%3c%2fAlign%3e%0d%0a++++++++++++++++%3cFontName%3eCalibri%3c%2fFontName%3e%0d%0a++++++++++++++++%3cWrapText%3eFalse%3c%2fWrapText%3e%0d%0a++++++++++++++++%3cFontSize%3e8%3c%2fFontSize%3e%0d%0a++++++++++++++++%3cX%3e3%3c%2fX%3e%0d%0a++++++++++++++++%3cY%3e12%3c%2fY%3e%0d%0a++++++++++++++%3c%2fTD%3e%0d%0a++++++++++++++%3cTD%3e%0d%0a++++++++++++++++%3cStyle%3eClass5%3c%2fStyle%3e%0d%0a++++++++++++++++%3cMerge%3eTrue%3c%2fMerge%3e%0d%0a++++++++++++++++%3cRowSpan+%2f%3e%0d%0a++++++++++++++++%3cColSpan%3e2%3c%2fColSpan%3e%0d%0a++++++++++++++++%3cFormat%3eGeneral%3c%2fFormat%3e%0d%0a++++++++++++++++%3cWidth%3e108%3c%2fWidth%3e%0d%0a++++++++++++++++%3cText%3eTotal+Sick+Days%3c%2fText%3e%0d%0a++++++++++++++++%3cHeight%3e11.25%3c%2fHeight%3e%0d%0a++++++++++++++++%3cFontName%3eCalibri%3c%2fFontName%3e%0d%0a++++++++++++++++%3cWrapText%3eFalse%3c%2fWrapText%3e%0d%0a++++++++++++++++%3cFontSize%3e8%3c%2fFontSize%3e%0d%0a++++++++++++++++%3cX%3e4%3c%2fX%3e%0d%0a++++++++++++++++%3cY%3e12%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12%3c%2fY%3e%0d%0a++++++++++++++%3c%2fTD%3e%0d%0a++++++++++++++%3cTD%3e%0d%0a++++++++++++++++%3cMerge%3eFalse%3c%2fMerge%3e%0d%0a++++++++++++++++%3cWidth%3e67.5%3c%2fWidth%3e%0d%0a++++++++++++++++%3cHeight%3e11.25%3c%2fHeight%3e%0d%0a++++++++++++++++%3cAlign%3eLeft%3c%2fAlign%3e%0d%0a++++++++++++++++%3cFontName%3eCalibri%3c%2fFontName%3e%0d%0a++++++++++++++++%3cWrapText%3eFalse%3c%2fWrapText%3e%0d%0a++++++++++++++++%3cFontSize%3e8%3c%2fFontSize%3e%0d%0a++++++++++++++++%3cX%3e7%3c%2fX%3e%0d%0a++++++++++++++++%3cY%3e12%3c%2fY%3e%0d%0a++++++++++++++%3c%2fTD%3e%0d%0a++++++++++++++%3cTD%3e%0d%0a++++++++++++++++%3cMerge%3eFalse%3c%2fMerge%3e%0d%0a++++++++++++++++%3cWidth%3e50.25%3c%2fWidth%3e%0d%0a++++++++++++++++%3cHeight%3e11.25%3c%2fHeight%3e%0d%0a++++++++++++++++%3cAlign%3eLeft%3c%2fAlign%3e%0d%0a++++++++++++++++%3cFontName%3eCalibri%3c%2fFontName%3e%0d%0a++++++++++++++++%3cWrapText%3eFalse%3c%2fWrapText%3e%0d%0a++++++++++++++++%3cFontSize%3e8%3c%2fFontSize%3e%0d%0a++++++++++++++++%3cX%3e8%3c%2fX%3e%0d%0a++++++++++++++++%3cY%3e12%3c%2fY%3e%0d%0a++++++++++++++%3c%2fTD%3e%0d%0a++++++++++++++%3cTD%3e%0d%0a++++++++++++++++%3cMerge%3eFalse%3c%2fMerge%3e%0d%0a++++++++++++++++%3cWidth%3e50.25%3c%2fWidth%3e%0d%0a++++++++++++++++%3cHeight%3e11.25%3c%2fHeight%3e%0d%0a++++++++++++++++%3cAlign%3eLeft%3c%2fAlign%3e%0d%0a++++++++++++++++%3cFontName%3eCalibri%3c%2fFontName%3e%0d%0a++++++++++++++++%3cWrapText%3eFalse%3c%2fWrapText%3e%0d%0a++++++++++++++++%3cFontSize%3e8%3c%2fFontSize%3e%0d%0a++++++++++++++++%3cX%3e9%3c%2fX%3e%0d%0a++++++++++++++++%3cY%3e12%3c%2fY%3e%0d%0a++++++++++++++%3c%2fTD%3e%0d%0a++++++++++++++%3cTD%3e%0d%0a++++++++++++++++%3cMerge%3eFalse%3c%2fMerge%3e%0d%0a++++++++++++++++%3cWidth%3e50.25%3c%2fWidth%3e%0d%0a++++++++++++++++%3cHeight%3e11.25%3c%2fHeight%3e%0d%0a++++++++++++++++%3cAlign%3eLeft%3c%2fAlign%3e%0d%0a++++++++++++++++%3cFontName%3eCalibri%3c%2fFontName%3e%0d%0a++++++++++++++++%3cWrapText%3eFalse%3c%2fWrapText%3e%0d%0a++++++++++++++++%3cFontSize%3e8%3c%2fFontSize%3e%0d%0a++++++++++++++++%3cX%3e10%3c%2fX%3e%0d%0a++++++++++++++++%3cY%3e12%3c%2fY%3e%0d%0a++++++++++++++%3c%2fTD%3e%0d%0a++++++++++++++%3cTD%3e%0d%0a++++++++++++++++%3cMerge%3eFalse%3c%2fMerge%3e%0d%0a++++++++++++++++%3cWidth%3e50.25%3c%2fWidth%3e%0d%0a++++++++++++++++%3cHeight%3e11.25%3c%2fHeight%3e%0d%0a++++++++++++++++%3cAlign%3eLeft%3c%2fAlign%3e%0d%0a++++++++++++++++%3cFontName%3eCalibri%3c%2fFontName%3e%0d%0a++++++++++++++++%3cWrapText%3eFalse%3c%2fWrapText%3e%0d%0a++++++++++++++++%3cFontSize%3e8%3c%2fFontSize%3e%0d%0a++++++++++++++++%3cX%3e11%3c%2fX%3e%0d%0a++++++++++++++++%3cY%3e12%3c%2fY%3e%0d%0a++++++++++++++%3c%2fTD%3e%0d%0a++++++++++++++%3cTD%3e%0d%0a++++++++++++++++%3cMerge%3eFalse%3c%2fMerge%3e%0d%0a++++++++++++++++%3cWidth%3e50.25%3c%2fWidth%3e%0d%0a++++++++++++++++%3cHeight%3e11.25%3c%2fHeight%3e%0d%0a++++++++++++++++%3cAlign%3eLeft%3c%2fAlign%3e%0d%0a++++++++++++++++%3cFontName%3eCalibri%3c%2fFontName%3e%0d%0a++++++++++++++++%3cWrapText%3eFalse%3c%2fWrapText%3e%0d%0a++++++++++++++++%3cFontSize%3e8%3c%2fFontSize%3e%0d%0a++++++++++++++++%3cX%3e12%3c%2fX%3e%0d%0a++++++++++++++++%3cY%3e12%3c%2fY%3e%0d%0a++++++++++++++%3c%2fTD%3e%0d%0a++++++++++++++%3cTD%3e%0d%0a++++++++++++++++%3cMerge%3eFalse%3c%2fMerge%3e%0d%0a++++++++++++++++%3cWidth%3e50.25%3c%2fWidth%3e%0d%0a++++++++++++++++%3cHeight%3e11.25%3c%2fHeight%3e%0d%0a++++++++++++++++%3cAlign%3eLeft%3c%2fAlign%3e%0d%0a++++++++++++++++%3cFontName%3eCalibri%3c%2fFontName%3e%0d%0a++++++++++++++++%3cWrapText%3eFalse%3c%2fWrapText%3e%0d%0a++++++++++++++++%3cFontSize%3e8%3c%2fFontSize%3e%0d%0a++++++++++++++++%3cX%3e13%3c%2fX%3e%0d%0a++++++++++++++++%3cY%3e12%3c%2fY%3e%0d%0a++++++++++++++%3c%2fTD%3e%0d%0a++++++++++++++%3cTD%3e%0d%0a++++++++++++++++%3cMerge%3eFalse%3c%2fMerge%3e%0d%0a++++++++++++++++%3cWidth%3e50.25%3c%2fWidth%3e%0d%0a++++++++++++++++%3cHeight%3e11.25%3c%2fHeight%3e%0d%0a++++++++++++++++%3cAlign%3eLeft%3c%2fAlign%3e%0d%0a++++++++++++++++%3cFontName%3eCalibri%3c%2fFontName%3e%0d%0a++++++++++++++++%3cWrapText%3eFalse%3c%2fWrapText%3e%0d%0a++++++++++++++++%3cFontSize%3e8%3c%2fFontSize%3e%0d%0a++++++++++++++++%3cX%3e14%3c%2fX%3e%0d%0a++++++++++++++++%3cY%3e12%3c%2fY%3e%0d%0a++++++++++++++%3c%2fTD%3e%0d%0a++++++++++++++%3cTD%3e%0d%0a++++++++++++++++%3cMerge%3eFalse%3c%2fMerge%3e%0d%0a++++++++++++++++%3cWidth%3e50.25%3c%2fWidth%3e%0d%0a++++++++++++++++%3cHeight%3e11.25%3c%2fHeight%3e%0d%0a++++++++++++++++%3cAlign%3eLeft%3c%2fAlign%3e%0d%0a++++++++++++++++%3cFontName%3eCalibri%3c%2fFontName%3e%0d%0a++++++++++++++++%3cWrapText%3eFalse%3c%2fWrapText%3e%0d%0a++++++++++++++++%3cFontSize%3e8%3c%2fFontSize%3e%0d%0a++++++++++++++++%3cX%3e15%3c%2fX%3e%0d%0a++++++++++++++++%3cY%3e12%3c%2fY%3e%0d%0a++++++++++++++%3c%2fTD%3e%0d%0a++++++++++++++%3cTD%3e%0d%0a++++++++++++++++%3cMerge%3eFalse%3c%2fMerge%3e%0d%0a++++++++++++++++%3cWidth%3e50.25%3c%2fWidth%3e%0d%0a++++++++++++++++%3cHeight%3e11.25%3c%2fHeight%3e%0d%0a++++++++++++++++%3cAlign%3eLeft%3c%2fAlign%3e%0d%0a++++++++++++++++%3cFontName%3eCalibri%3c%2fFontName%3e%0d%0a++++++++++++++++%3cWrapText%3eFalse%3c%2fWrapText%3e%0d%0a++++++++++++++++%3cFontSize%3e8%3c%2fFontSize%3e%0d%0a++++++++++++++++%3cX%3e16%3c%2fX%3e%0d%0a++++++++++++++++%3cY%3e12%3c%2fY%3e%0d%0a++++++++++++++%3c%2fTD%3e%0d%0a++++++++++++++%3cTD%3e%0d%0a++++++++++++++++%3cMerge%3eFalse%3c%2fMerge%3e%0d%0a++++++++++++++++%3cWidth%3e50.25%3c%2fWidth%3e%0d%0a++++++++++++++++%3cHeight%3e11.25%3c%2fHeight%3e%0d%0a++++++++++++++++%3cAlign%3eLeft%3c%2fAlign%3e%0d%0a++++++++++++++++%3cFontName%3eCalibri%3c%2fFontName%3e%0d%0a++++++++++++++++%3cWrapText%3eFalse%3c%2fWrapText%3e%0d%0a++++++++++++++++%3cFontSize%3e8%3c%2fFontSize%3e%0d%0a++++++++++++++++%3cX%3e17%3c%2fX%3e%0d%0a++++++++++++++++%3cY%3e12%3c%2fY%3e%0d%0a++++++++++++++%3c%2fTD%3e%0d%0a++++++++++++++%3cTD%3e%0d%0a++++++++++++++++%3cMerge%3eFalse%3c%2fMerge%3e%0d%0a++++++++++++++++%3cWidth%3e15%3c%2fWidth%3e%0d%0a++++++++++++++++%3cHeight%3e11.25%3c%2fHeight%3e%0d%0a++++++++++++++++%3cAlign%3eLeft%3c%2fAlign%3e%0d%0a++++++++++++++++%3cFontName%3eCalibri%3c%2fFontName%3e%0d%0a++++++++++++++++%3cWrapText%3eFalse%3c%2fWrapText%3e%0d%0a++++++++++++++++%3cFontSize%3e8%3c%2fFontSize%3e%0d%0a++++++++++++++++%3cX%3e18%3c%2fX%3e%0d%0a++++++++++++++++%3cY%3e12%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13%3c%2fY%3e%0d%0a++++++++++++++%3c%2fTD%3e%0d%0a++++++++++++++%3cTD%3e%0d%0a++++++++++++++++%3cMerge%3eFalse%3c%2fMerge%3e%0d%0a++++++++++++++++%3cWidth%3e48%3c%2fWidth%3e%0d%0a++++++++++++++++%3cHeight%3e11.25%3c%2fHeight%3e%0d%0a++++++++++++++++%3cAlign%3eLeft%3c%2fAlign%3e%0d%0a++++++++++++++++%3cFontName%3eCalibri%3c%2fFontName%3e%0d%0a++++++++++++++++%3cWrapText%3eFalse%3c%2fWrapText%3e%0d%0a++++++++++++++++%3cFontSize%3e8%3c%2fFontSize%3e%0d%0a++++++++++++++++%3cX%3e2%3c%2fX%3e%0d%0a++++++++++++++++%3cY%3e13%3c%2fY%3e%0d%0a++++++++++++++%3c%2fTD%3e%0d%0a++++++++++++++%3cTD%3e%0d%0a++++++++++++++++%3cMerge%3eFalse%3c%2fMerge%3e%0d%0a++++++++++++++++%3cWidth%3e66%3c%2fWidth%3e%0d%0a++++++++++++++++%3cHeight%3e11.25%3c%2fHeight%3e%0d%0a++++++++++++++++%3cAlign%3eLeft%3c%2fAlign%3e%0d%0a++++++++++++++++%3cFontName%3eCalibri%3c%2fFontName%3e%0d%0a++++++++++++++++%3cWrapText%3eFalse%3c%2fWrapText%3e%0d%0a++++++++++++++++%3cFontSize%3e8%3c%2fFontSize%3e%0d%0a++++++++++++++++%3cX%3e3%3c%2fX%3e%0d%0a++++++++++++++++%3cY%3e13%3c%2fY%3e%0d%0a++++++++++++++%3c%2fTD%3e%0d%0a++++++++++++++%3cTD%3e%0d%0a++++++++++++++++%3cStyle%3eClass5%3c%2fStyle%3e%0d%0a++++++++++++++++%3cMerge%3eTrue%3c%2fMerge%3e%0d%0a++++++++++++++++%3cRowSpan+%2f%3e%0d%0a++++++++++++++++%3cColSpan%3e2%3c%2fColSpan%3e%0d%0a++++++++++++++++%3cFormat%3eGeneral%3c%2fFormat%3e%0d%0a++++++++++++++++%3cWidth%3e108%3c%2fWidth%3e%0d%0a++++++++++++++++%3cText%3eAverage+Sick+Days+per+Emp.%3c%2fText%3e%0d%0a++++++++++++++++%3cHeight%3e11.25%3c%2fHeight%3e%0d%0a++++++++++++++++%3cFontName%3eCalibri%3c%2fFontName%3e%0d%0a++++++++++++++++%3cWrapText%3eFalse%3c%2fWrapText%3e%0d%0a++++++++++++++++%3cFontSize%3e8%3c%2fFontSize%3e%0d%0a++++++++++++++++%3cX%3e4%3c%2fX%3e%0d%0a++++++++++++++++%3cY%3e13%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13%3c%2fY%3e%0d%0a++++++++++++++%3c%2fTD%3e%0d%0a++++++++++++++%3cTD%3e%0d%0a++++++++++++++++%3cMerge%3eFalse%3c%2fMerge%3e%0d%0a++++++++++++++++%3cWidth%3e67.5%3c%2fWidth%3e%0d%0a++++++++++++++++%3cHeight%3e11.25%3c%2fHeight%3e%0d%0a++++++++++++++++%3cAlign%3eLeft%3c%2fAlign%3e%0d%0a++++++++++++++++%3cFontName%3eCalibri%3c%2fFontName%3e%0d%0a++++++++++++++++%3cWrapText%3eFalse%3c%2fWrapText%3e%0d%0a++++++++++++++++%3cFontSize%3e8%3c%2fFontSize%3e%0d%0a++++++++++++++++%3cX%3e7%3c%2fX%3e%0d%0a++++++++++++++++%3cY%3e13%3c%2fY%3e%0d%0a++++++++++++++%3c%2fTD%3e%0d%0a++++++++++++++%3cTD%3e%0d%0a++++++++++++++++%3cMerge%3eFalse%3c%2fMerge%3e%0d%0a++++++++++++++++%3cWidth%3e50.25%3c%2fWidth%3e%0d%0a++++++++++++++++%3cHeight%3e11.25%3c%2fHeight%3e%0d%0a++++++++++++++++%3cAlign%3eLeft%3c%2fAlign%3e%0d%0a++++++++++++++++%3cFontName%3eCalibri%3c%2fFontName%3e%0d%0a++++++++++++++++%3cWrapText%3eFalse%3c%2fWrapText%3e%0d%0a++++++++++++++++%3cFontSize%3e8%3c%2fFontSize%3e%0d%0a++++++++++++++++%3cX%3e8%3c%2fX%3e%0d%0a++++++++++++++++%3cY%3e13%3c%2fY%3e%0d%0a++++++++++++++%3c%2fTD%3e%0d%0a++++++++++++++%3cTD%3e%0d%0a++++++++++++++++%3cMerge%3eFalse%3c%2fMerge%3e%0d%0a++++++++++++++++%3cWidth%3e50.25%3c%2fWidth%3e%0d%0a++++++++++++++++%3cHeight%3e11.25%3c%2fHeight%3e%0d%0a++++++++++++++++%3cAlign%3eLeft%3c%2fAlign%3e%0d%0a++++++++++++++++%3cFontName%3eCalibri%3c%2fFontName%3e%0d%0a++++++++++++++++%3cWrapText%3eFalse%3c%2fWrapText%3e%0d%0a++++++++++++++++%3cFontSize%3e8%3c%2fFontSize%3e%0d%0a++++++++++++++++%3cX%3e9%3c%2fX%3e%0d%0a++++++++++++++++%3cY%3e13%3c%2fY%3e%0d%0a++++++++++++++%3c%2fTD%3e%0d%0a++++++++++++++%3cTD%3e%0d%0a++++++++++++++++%3cMerge%3eFalse%3c%2fMerge%3e%0d%0a++++++++++++++++%3cWidth%3e50.25%3c%2fWidth%3e%0d%0a++++++++++++++++%3cHeight%3e11.25%3c%2fHeight%3e%0d%0a++++++++++++++++%3cAlign%3eLeft%3c%2fAlign%3e%0d%0a++++++++++++++++%3cFontName%3eCalibri%3c%2fFontName%3e%0d%0a++++++++++++++++%3cWrapText%3eFalse%3c%2fWrapText%3e%0d%0a++++++++++++++++%3cFontSize%3e8%3c%2fFontSize%3e%0d%0a++++++++++++++++%3cX%3e10%3c%2fX%3e%0d%0a++++++++++++++++%3cY%3e13%3c%2fY%3e%0d%0a++++++++++++++%3c%2fTD%3e%0d%0a++++++++++++++%3cTD%3e%0d%0a++++++++++++++++%3cMerge%3eFalse%3c%2fMerge%3e%0d%0a++++++++++++++++%3cWidth%3e50.25%3c%2fWidth%3e%0d%0a++++++++++++++++%3cHeight%3e11.25%3c%2fHeight%3e%0d%0a++++++++++++++++%3cAlign%3eLeft%3c%2fAlign%3e%0d%0a++++++++++++++++%3cFontName%3eCalibri%3c%2fFontName%3e%0d%0a++++++++++++++++%3cWrapText%3eFalse%3c%2fWrapText%3e%0d%0a++++++++++++++++%3cFontSize%3e8%3c%2fFontSize%3e%0d%0a++++++++++++++++%3cX%3e11%3c%2fX%3e%0d%0a++++++++++++++++%3cY%3e13%3c%2fY%3e%0d%0a++++++++++++++%3c%2fTD%3e%0d%0a++++++++++++++%3cTD%3e%0d%0a++++++++++++++++%3cMerge%3eFalse%3c%2fMerge%3e%0d%0a++++++++++++++++%3cWidth%3e50.25%3c%2fWidth%3e%0d%0a++++++++++++++++%3cHeight%3e11.25%3c%2fHeight%3e%0d%0a++++++++++++++++%3cAlign%3eLeft%3c%2fAlign%3e%0d%0a++++++++++++++++%3cFontName%3eCalibri%3c%2fFontName%3e%0d%0a++++++++++++++++%3cWrapText%3eFalse%3c%2fWrapText%3e%0d%0a++++++++++++++++%3cFontSize%3e8%3c%2fFontSize%3e%0d%0a++++++++++++++++%3cX%3e12%3c%2fX%3e%0d%0a++++++++++++++++%3cY%3e13%3c%2fY%3e%0d%0a++++++++++++++%3c%2fTD%3e%0d%0a++++++++++++++%3cTD%3e%0d%0a++++++++++++++++%3cMerge%3eFalse%3c%2fMerge%3e%0d%0a++++++++++++++++%3cWidth%3e50.25%3c%2fWidth%3e%0d%0a++++++++++++++++%3cHeight%3e11.25%3c%2fHeight%3e%0d%0a++++++++++++++++%3cAlign%3eLeft%3c%2fAlign%3e%0d%0a++++++++++++++++%3cFontName%3eCalibri%3c%2fFontName%3e%0d%0a++++++++++++++++%3cWrapText%3eFalse%3c%2fWrapText%3e%0d%0a++++++++++++++++%3cFontSize%3e8%3c%2fFontSize%3e%0d%0a++++++++++++++++%3cX%3e13%3c%2fX%3e%0d%0a++++++++++++++++%3cY%3e13%3c%2fY%3e%0d%0a++++++++++++++%3c%2fTD%3e%0d%0a++++++++++++++%3cTD%3e%0d%0a++++++++++++++++%3cMerge%3eFalse%3c%2fMerge%3e%0d%0a++++++++++++++++%3cWidth%3e50.25%3c%2fWidth%3e%0d%0a++++++++++++++++%3cHeight%3e11.25%3c%2fHeight%3e%0d%0a++++++++++++++++%3cAlign%3eLeft%3c%2fAlign%3e%0d%0a++++++++++++++++%3cFontName%3eCalibri%3c%2fFontName%3e%0d%0a++++++++++++++++%3cWrapText%3eFalse%3c%2fWrapText%3e%0d%0a++++++++++++++++%3cFontSize%3e8%3c%2fFontSize%3e%0d%0a++++++++++++++++%3cX%3e14%3c%2fX%3e%0d%0a++++++++++++++++%3cY%3e13%3c%2fY%3e%0d%0a++++++++++++++%3c%2fTD%3e%0d%0a++++++++++++++%3cTD%3e%0d%0a++++++++++++++++%3cMerge%3eFalse%3c%2fMerge%3e%0d%0a++++++++++++++++%3cWidth%3e50.25%3c%2fWidth%3e%0d%0a++++++++++++++++%3cHeight%3e11.25%3c%2fHeight%3e%0d%0a++++++++++++++++%3cAlign%3eLeft%3c%2fAlign%3e%0d%0a++++++++++++++++%3cFontName%3eCalibri%3c%2fFontName%3e%0d%0a++++++++++++++++%3cWrapText%3eFalse%3c%2fWrapText%3e%0d%0a++++++++++++++++%3cFontSize%3e8%3c%2fFontSize%3e%0d%0a++++++++++++++++%3cX%3e15%3c%2fX%3e%0d%0a++++++++++++++++%3cY%3e13%3c%2fY%3e%0d%0a++++++++++++++%3c%2fTD%3e%0d%0a++++++++++++++%3cTD%3e%0d%0a++++++++++++++++%3cMerge%3eFalse%3c%2fMerge%3e%0d%0a++++++++++++++++%3cWidth%3e50.25%3c%2fWidth%3e%0d%0a++++++++++++++++%3cHeight%3e11.25%3c%2fHeight%3e%0d%0a++++++++++++++++%3cAlign%3eLeft%3c%2fAlign%3e%0d%0a++++++++++++++++%3cFontName%3eCalibri%3c%2fFontName%3e%0d%0a++++++++++++++++%3cWrapText%3eFalse%3c%2fWrapText%3e%0d%0a++++++++++++++++%3cFontSize%3e8%3c%2fFontSize%3e%0d%0a++++++++++++++++%3cX%3e16%3c%2fX%3e%0d%0a++++++++++++++++%3cY%3e13%3c%2fY%3e%0d%0a++++++++++++++%3c%2fTD%3e%0d%0a++++++++++++++%3cTD%3e%0d%0a++++++++++++++++%3cMerge%3eFalse%3c%2fMerge%3e%0d%0a++++++++++++++++%3cWidth%3e50.25%3c%2fWidth%3e%0d%0a++++++++++++++++%3cHeight%3e11.25%3c%2fHeight%3e%0d%0a++++++++++++++++%3cAlign%3eLeft%3c%2fAlign%3e%0d%0a++++++++++++++++%3cFontName%3eCalibri%3c%2fFontName%3e%0d%0a++++++++++++++++%3cWrapText%3eFalse%3c%2fWrapText%3e%0d%0a++++++++++++++++%3cFontSize%3e8%3c%2fFontSize%3e%0d%0a++++++++++++++++%3cX%3e17%3c%2fX%3e%0d%0a++++++++++++++++%3cY%3e13%3c%2fY%3e%0d%0a++++++++++++++%3c%2fTD%3e%0d%0a++++++++++++++%3cTD%3e%0d%0a++++++++++++++++%3cMerge%3eFalse%3c%2fMerge%3e%0d%0a++++++++++++++++%3cWidth%3e15%3c%2fWidth%3e%0d%0a++++++++++++++++%3cHeight%3e11.25%3c%2fHeight%3e%0d%0a++++++++++++++++%3cAlign%3eLeft%3c%2fAlign%3e%0d%0a++++++++++++++++%3cFontName%3eCalibri%3c%2fFontName%3e%0d%0a++++++++++++++++%3cWrapText%3eFalse%3c%2fWrapText%3e%0d%0a++++++++++++++++%3cFontSize%3e8%3c%2fFontSize%3e%0d%0a++++++++++++++++%3cX%3e18%3c%2fX%3e%0d%0a++++++++++++++++%3cY%3e13%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14%3c%2fY%3e%0d%0a++++++++++++++%3c%2fTD%3e%0d%0a++++++++++++++%3cTD%3e%0d%0a++++++++++++++++%3cMerge%3eFalse%3c%2fMerge%3e%0d%0a++++++++++++++++%3cWidth%3e48%3c%2fWidth%3e%0d%0a++++++++++++++++%3cHeight%3e11.25%3c%2fHeight%3e%0d%0a++++++++++++++++%3cAlign%3eLeft%3c%2fAlign%3e%0d%0a++++++++++++++++%3cFontName%3eCalibri%3c%2fFontName%3e%0d%0a++++++++++++++++%3cWrapText%3eFalse%3c%2fWrapText%3e%0d%0a++++++++++++++++%3cFontSize%3e8%3c%2fFontSize%3e%0d%0a++++++++++++++++%3cX%3e2%3c%2fX%3e%0d%0a++++++++++++++++%3cY%3e14%3c%2fY%3e%0d%0a++++++++++++++++%3cFormControls%3e%0d%0a++++++++++++++++++%3cFormControl%3e%0d%0a++++++++++++++++++++%3cLabelAddress%3e%3dLists!%24D%244%3a%24D%248%3c%2fLabelAddress%3e%0d%0a++++++++++++++++++++%3cTopLeftCellAddress%3e%3d'Dashboard'!%24B%2414%3c%2fTopLeftCellAddress%3e%0d%0a++++++++++++++++++++%3cDefaultValue%3e3%3c%2fDefaultValue%3e%0d%0a++++++++++++++++++++%3cWidth%3e108.75%3c%2fWidth%3e%0d%0a++++++++++++++++++++%3cHeight%3e53.25%3c%2fHeight%3e%0d%0a++++++++++++++++++++%3cLeft%3e15%3c%2fLeft%3e%0d%0a++++++++++++++++++++%3cTop%3e158.25%3c%2fTop%3e%0d%0a++++++++++++++++++++%3cNameIndex%3e3%3c%2fNameIndex%3e%0d%0a++++++++++++++++++++%3cChecked%3efalse%3c%2fChecked%3e%0d%0a++++++++++++++++++++%3cRefersTo%3e%3dLists!%24D%241%3c%2fRefersTo%3e%0d%0a++++++++++++++++++++%3cType%3eListBox%3c%2fType%3e%0d%0a++++++++++++++++++++%3cListValues+%2f%3e%0d%0a++++++++++++++++++++%3cShiftTop%3e2%3c%2fShiftTop%3e%0d%0a++++++++++++++++++++%3cShiftLeft%3e0%3c%2fShiftLeft%3e%0d%0a++++++++++++++++++%3c%2fFormControl%3e%0d%0a++++++++++++++++%3c%2fFormControl</t>
  </si>
  <si>
    <t xml:space="preserve"> s%3e%0d%0a++++++++++++++%3c%2fTD%3e%0d%0a++++++++++++++%3cTD%3e%0d%0a++++++++++++++++%3cMerge%3eFalse%3c%2fMerge%3e%0d%0a++++++++++++++++%3cWidth%3e66%3c%2fWidth%3e%0d%0a++++++++++++++++%3cHeight%3e11.25%3c%2fHeight%3e%0d%0a++++++++++++++++%3cAlign%3eLeft%3c%2fAlign%3e%0d%0a++++++++++++++++%3cFontName%3eCalibri%3c%2fFontName%3e%0d%0a++++++++++++++++%3cWrapText%3eFalse%3c%2fWrapText%3e%0d%0a++++++++++++++++%3cFontSize%3e8%3c%2fFontSize%3e%0d%0a++++++++++++++++%3cX%3e3%3c%2fX%3e%0d%0a++++++++++++++++%3cY%3e14%3c%2fY%3e%0d%0a++++++++++++++++%3cValidation%3e%0d%0a++++++++++++++++++%3cAlertStyle%3exlValidAlertStop%3c%2fAlertStyle%3e%0d%0a++++++++++++++++++%3cErrorMessage+%2f%3e%0d%0a++++++++++++++++++%3cErrorTitle+%2f%3e%0d%0a++++++++++++++++++%3cFormula1%3e%3d%24S%248%3a%24S%2412%3c%2fFormula1%3e%0d%0a++++++++++++++++++%3cFormula2+%2f%3e%0d%0a++++++++++++++++++%3cIgnoreBlank%3etrue%3c%2fIgnoreBlank%3e%0d%0a++++++++++++++++++%3cOperator%3eBetween%3c%2fOperator%3e%0d%0a++++++++++++++++++%3cShowError%3etrue%3c%2fShowError%3e%0d%0a++++++++++++++++++%3cType%3exlValidateList%3c%2fType%3e%0d%0a++++++++++++++++++%3cValue%3etrue%3c%2fValue%3e%0d%0a++++++++++++++++%3c%2fValidation%3e%0d%0a++++++++++++++%3c%2fTD%3e%0d%0a++++++++++++++%3cTD%3e%0d%0a++++++++++++++++%3cMerge%3eFalse%3c%2fMerge%3e%0d%0a++++++++++++++++%3cWidth%3e57.75%3c%2fWidth%3e%0d%0a++++++++++++++++%3cHeight%3e11.25%3c%2fHeight%3e%0d%0a++++++++++++++++%3cAlign%3eLeft%3c%2fAlign%3e%0d%0a++++++++++++++++%3cFontName%3eCalibri%3c%2fFontName%3e%0d%0a++++++++++++++++%3cWrapText%3eFalse%3c%2fWrapText%3e%0d%0a++++++++++++++++%3cFontSize%3e8%3c%2fFontSize%3e%0d%0a++++++++++++++++%3cX%3e4%3c%2fX%3e%0d%0a++++++++++++++++%3cY%3e14%3c%2fY%3e%0d%0a++++++++++++++%3c%2fTD%3e%0d%0a++++++++++++++%3cTD%3e%0d%0a++++++++++++++++%3cMerge%3eFalse%3c%2fMerge%3e%0d%0a++++++++++++++++%3cWidth%3e50.25%3c%2fWidth%3e%0d%0a++++++++++++++++%3cHeight%3e11.25%3c%2fHeight%3e%0d%0a++++++++++++++++%3cAlign%3eLeft%3c%2fAlign%3e%0d%0a++++++++++++++++%3cFontName%3eCalibri%3c%2fFontName%3e%0d%0a++++++++++++++++%3cWrapText%3eFalse%3c%2fWrapText%3e%0d%0a++++++++++++++++%3cFontSize%3e8%3c%2fFontSize%3e%0d%0a++++++++++++++++%3cX%3e5%3c%2fX%3e%0d%0a++++++++++++++++%3cY%3e14%3c%2fY%3e%0d%0a++++++++++++++%3c%2fTD%3e%0d%0a++++++++++++++%3cTD%3e%0d%0a++++++++++++++++%3cMerge%3eFalse%3c%2fMerge%3e%0d%0a++++++++++++++++%3cWidth%3e63.75%3c%2fWidth%3e%0d%0a++++++++++++++++%3cHeight%3e11.25%3c%2fHeight%3e%0d%0a++++++++++++++++%3cAlign%3eLeft%3c%2fAlign%3e%0d%0a++++++++++++++++%3cFontName%3eCalibri%3c%2fFontName%3e%0d%0a++++++++++++++++%3cWrapText%3eFalse%3c%2fWrapText%3e%0d%0a++++++++++++++++%3cFontSize%3e8%3c%2fFontSize%3e%0d%0a++++++++++++++++%3cX%3e6%3c%2fX%3e%0d%0a++++++++++++++++%3cY%3e14%3c%2fY%3e%0d%0a++++++++++++++%3c%2fTD%3e%0d%0a++++++++++++++%3cTD%3e%0d%0a++++++++++++++++%3cMerge%3eFalse%3c%2fMerge%3e%0d%0a++++++++++++++++%3cWidth%3e67.5%3c%2fWidth%3e%0d%0a++++++++++++++++%3cHeight%3e11.25%3c%2fHeight%3e%0d%0a++++++++++++++++%3cAlign%3eLeft%3c%2fAlign%3e%0d%0a++++++++++++++++%3cFontName%3eCalibri%3c%2fFontName%3e%0d%0a++++++++++++++++%3cWrapText%3eFalse%3c%2fWrapText%3e%0d%0a++++++++++++++++%3cFontSize%3e8%3c%2fFontSize%3e%0d%0a++++++++++++++++%3cX%3e7%3c%2fX%3e%0d%0a++++++++++++++++%3cY%3e14%3c%2fY%3e%0d%0a++++++++++++++%3c%2fTD%3e%0d%0a++++++++++++++%3cTD%3e%0d%0a++++++++++++++++%3cMerge%3eFalse%3c%2fMerge%3e%0d%0a++++++++++++++++%3cWidth%3e50.25%3c%2fWidth%3e%0d%0a++++++++++++++++%3cHeight%3e11.25%3c%2fHeight%3e%0d%0a++++++++++++++++%3cAlign%3eLeft%3c%2fAlign%3e%0d%0a++++++++++++++++%3cFontName%3eCalibri%3c%2fFontName%3e%0d%0a++++++++++++++++%3cWrapText%3eFalse%3c%2fWrapText%3e%0d%0a++++++++++++++++%3cFontSize%3e8%3c%2fFontSize%3e%0d%0a++++++++++++++++%3cX%3e8%3c%2fX%3e%0d%0a++++++++++++++++%3cY%3e14%3c%2fY%3e%0d%0a++++++++++++++%3c%2fTD%3e%0d%0a++++++++++++++%3cTD%3e%0d%0a++++++++++++++++%3cMerge%3eFalse%3c%2fMerge%3e%0d%0a++++++++++++++++%3cWidth%3e50.25%3c%2fWidth%3e%0d%0a++++++++++++++++%3cHeight%3e11.25%3c%2fHeight%3e%0d%0a++++++++++++++++%3cAlign%3eLeft%3c%2fAlign%3e%0d%0a++++++++++++++++%3cFontName%3eCalibri%3c%2fFontName%3e%0d%0a++++++++++++++++%3cWrapText%3eFalse%3c%2fWrapText%3e%0d%0a++++++++++++++++%3cFontSize%3e8%3c%2fFontSize%3e%0d%0a++++++++++++++++%3cX%3e9%3c%2fX%3e%0d%0a++++++++++++++++%3cY%3e14%3c%2fY%3e%0d%0a++++++++++++++%3c%2fTD%3e%0d%0a++++++++++++++%3cTD%3e%0d%0a++++++++++++++++%3cMerge%3eFalse%3c%2fMerge%3e%0d%0a++++++++++++++++%3cWidth%3e50.25%3c%2fWidth%3e%0d%0a++++++++++++++++%3cHeight%3e11.25%3c%2fHeight%3e%0d%0a++++++++++++++++%3cAlign%3eLeft%3c%2fAlign%3e%0d%0a++++++++++++++++%3cFontName%3eCalibri%3c%2fFontName%3e%0d%0a++++++++++++++++%3cWrapText%3eFalse%3c%2fWrapText%3e%0d%0a++++++++++++++++%3cFontSize%3e8%3c%2fFontSize%3e%0d%0a++++++++++++++++%3cX%3e10%3c%2fX%3e%0d%0a++++++++++++++++%3cY%3e14%3c%2fY%3e%0d%0a++++++++++++++%3c%2fTD%3e%0d%0a++++++++++++++%3cTD%3e%0d%0a++++++++++++++++%3cMerge%3eFalse%3c%2fMerge%3e%0d%0a++++++++++++++++%3cWidth%3e50.25%3c%2fWidth%3e%0d%0a++++++++++++++++%3cHeight%3e11.25%3c%2fHeight%3e%0d%0a++++++++++++++++%3cAlign%3eLeft%3c%2fAlign%3e%0d%0a++++++++++++++++%3cFontName%3eCalibri%3c%2fFontName%3e%0d%0a++++++++++++++++%3cWrapText%3eFalse%3c%2fWrapText%3e%0d%0a++++++++++++++++%3cFontSize%3e8%3c%2fFontSize%3e%0d%0a++++++++++++++++%3cX%3e11%3c%2fX%3e%0d%0a++++++++++++++++%3cY%3e14%3c%2fY%3e%0d%0a++++++++++++++%3c%2fTD%3e%0d%0a++++++++++++++%3cTD%3e%0d%0a++++++++++++++++%3cMerge%3eFalse%3c%2fMerge%3e%0d%0a++++++++++++++++%3cWidth%3e50.25%3c%2fWidth%3e%0d%0a++++++++++++++++%3cHeight%3e11.25%3c%2fHeight%3e%0d%0a++++++++++++++++%3cAlign%3eLeft%3c%2fAlign%3e%0d%0a++++++++++++++++%3cFontName%3eCalibri%3c%2fFontName%3e%0d%0a++++++++++++++++%3cWrapText%3eFalse%3c%2fWrapText%3e%0d%0a++++++++++++++++%3cFontSize%3e8%3c%2fFontSize%3e%0d%0a++++++++++++++++%3cX%3e12%3c%2fX%3e%0d%0a++++++++++++++++%3cY%3e14%3c%2fY%3e%0d%0a++++++++++++++%3c%2fTD%3e%0d%0a++++++++++++++%3cTD%3e%0d%0a++++++++++++++++%3cMerge%3eFalse%3c%2fMerge%3e%0d%0a++++++++++++++++%3cWidth%3e50.25%3c%2fWidth%3e%0d%0a++++++++++++++++%3cHeight%3e11.25%3c%2fHeight%3e%0d%0a++++++++++++++++%3cAlign%3eLeft%3c%2fAlign%3e%0d%0a++++++++++++++++%3cFontName%3eCalibri%3c%2fFontName%3e%0d%0a++++++++++++++++%3cWrapText%3eFalse%3c%2fWrapText%3e%0d%0a++++++++++++++++%3cFontSize%3e8%3c%2fFontSize%3e%0d%0a++++++++++++++++%3cX%3e13%3c%2fX%3e%0d%0a++++++++++++++++%3cY%3e14%3c%2fY%3e%0d%0a++++++++++++++%3c%2fTD%3e%0d%0a++++++++++++++%3cTD%3e%0d%0a++++++++++++++++%3cMerge%3eFalse%3c%2fMerge%3e%0d%0a++++++++++++++++%3cWidth%3e50.25%3c%2fWidth%3e%0d%0a++++++++++++++++%3cHeight%3e11.25%3c%2fHeight%3e%0d%0a++++++++++++++++%3cAlign%3eLeft%3c%2fAlign%3e%0d%0a++++++++++++++++%3cFontName%3eCalibri%3c%2fFontName%3e%0d%0a++++++++++++++++%3cWrapText%3eFalse%3c%2fWrapText%3e%0d%0a++++++++++++++++%3cFontSize%3e8%3c%2fFontSize%3e%0d%0a++++++++++++++++%3cX%3e14%3c%2fX%3e%0d%0a++++++++++++++++%3cY%3e14%3c%2fY%3e%0d%0a++++++++++++++%3c%2fTD%3e%0d%0a++++++++++++++%3cTD%3e%0d%0a++++++++++++++++%3cMerge%3eFalse%3c%2fMerge%3e%0d%0a++++++++++++++++%3cWidth%3e50.25%3c%2fWidth%3e%0d%0a++++++++++++++++%3cHeight%3e11.25%3c%2fHeight%3e%0d%0a++++++++++++++++%3cAlign%3eLeft%3c%2fAlign%3e%0d%0a++++++++++++++++%3cFontName%3eCalibri%3c%2fFontName%3e%0d%0a++++++++++++++++%3cWrapText%3eFalse%3c%2fWrapText%3e%0d%0a++++++++++++++++%3cFontSize%3e8%3c%2fFontSize%3e%0d%0a++++++++++++++++%3cX%3e15%3c%2fX%3e%0d%0a++++++++++++++++%3cY%3e14%3c%2fY%3e%0d%0a++++++++++++++%3c%2fTD%3e%0d%0a++++++++++++++%3cTD%3e%0d%0a++++++++++++++++%3cMerge%3eFalse%3c%2fMerge%3e%0d%0a++++++++++++++++%3cWidth%3e50.25%3c%2fWidth%3e%0d%0a++++++++++++++++%3cHeight%3e11.25%3c%2fHeight%3e%0d%0a++++++++++++++++%3cAlign%3eLeft%3c%2fAlign%3e%0d%0a++++++++++++++++%3cFontName%3eCalibri%3c%2fFontName%3e%0d%0a++++++++++++++++%3cWrapText%3eFalse%3c%2fWrapText%3e%0d%0a++++++++++++++++%3cFontSize%3e8%3c%2fFontSize%3e%0d%0a++++++++++++++++%3cX%3e16%3c%2fX%3e%0d%0a++++++++++++++++%3cY%3e14%3c%2fY%3e%0d%0a++++++++++++++%3c%2fTD%3e%0d%0a++++++++++++++%3cTD%3e%0d%0a++++++++++++++++%3cMerge%3eFalse%3c%2fMerge%3e%0d%0a++++++++++++++++%3cWidth%3e50.25%3c%2fWidth%3e%0d%0a++++++++++++++++%3cHeight%3e11.25%3c%2fHeight%3e%0d%0a++++++++++++++++%3cAlign%3eLeft%3c%2fAlign%3e%0d%0a++++++++++++++++%3cFontName%3eCalibri%3c%2fFontName%3e%0d%0a++++++++++++++++%3cWrapText%3eFalse%3c%2fWrapText%3e%0d%0a++++++++++++++++%3cFontSize%3e8%3c%2fFontSize%3e%0d%0a++++++++++++++++%3cX%3e17%3c%2fX%3e%0d%0a++++++++++++++++%3cY%3e14%3c%2fY%3e%0d%0a++++++++++++++%3c%2fTD%3e%0d%0a++++++++++++++%3cTD%3e%0d%0a++++++++++++++++%3cMerge%3eFalse%3c%2fMerge%3e%0d%0a++++++++++++++++%3cWidth%3e15%3c%2fWidth%3e%0d%0a++++++++++++++++%3cHeight%3e11.25%3c%2fHeight%3e%0d%0a++++++++++++++++%3cAlign%3eLeft%3c%2fAlign%3e%0d%0a++++++++++++++++%3cFontName%3eCalibri%3c%2fFontName%3e%0d%0a++++++++++++++++%3cWrapText%3eFalse%3c%2fWrapText%3e%0d%0a++++++++++++++++%3cFontSize%3e8%3c%2fFontSize%3e%0d%0a++++++++++++++++%3cX%3e18%3c%2fX%3e%0d%0a++++++++++++++++%3cY%3e14%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15%3c%2fY%3e%0d%0a++++++++++++++%3c%2fTD%3e%0d%0a++++++++++++++%3cTD%3e%0d%0a++++++++++++++++%3cMerge%3eFalse%3c%2fMerge%3e%0d%0a++++++++++++++++%3cWidth%3e48%3c%2fWidth%3e%0d%0a++++++++++++++++%3cHeight%3e11.25%3c%2fHeight%3e%0d%0a++++++++++++++++%3cAlign%3eLeft%3c%2fAlign%3e%0d%0a++++++++++++++++%3cFontName%3eCalibri%3c%2fFontName%3e%0d%0a++++++++++++++++%3cWrapText%3eFalse%3c%2fWrapText%3e%0d%0a++++++++++++++++%3cFontSize%3e8%3c%2fFontSize%3e%0d%0a++++++++++++++++%3cX%3e2%3c%2fX%3e%0d%0a++++++++++++++++%3cY%3e15%3c%2fY%3e%0d%0a++++++++++++++%3c%2fTD%3e%0d%0a++++++++++++++%3cTD%3e%0d%0a++++++++++++++++%3cMerge%3eFalse%3c%2fMerge%3e%0d%0a++++++++++++++++%3cWidth%3e66%3c%2fWidth%3e%0d%0a++++++++++++++++%3cHeight%3e11.25%3c%2fHeight%3e%0d%0a++++++++++++++++%3cAlign%3eLeft%3c%2fAlign%3e%0d%0a++++++++++++++++%3cFontName%3eCalibri%3c%2fFontName%3e%0d%0a++++++++++++++++%3cWrapText%3eFalse%3c%2fWrapText%3e%0d%0a++++++++++++++++%3cFontSize%3e8%3c%2fFontSize%3e%0d%0a++++++++++++++++%3cX%3e3%3c%2fX%3e%0d%0a++++++++++++++++%3cY%3e15%3c%2fY%3e%0d%0a++++++++++++++%3c%2fTD%3e%0d%0a++++++++++++++%3cTD%3e%0d%0a++++++++++++++++%3cMerge%3eFalse%3c%2fMerge%3e%0d%0a++++++++++++++++%3cWidth%3e57.75%3c%2fWidth%3e%0d%0a++++++++++++++++%3cHeight%3e11.25%3c%2fHeight%3e%0d%0a++++++++++++++++%3cAlign%3eLeft%3c%2fAlign%3e%0d%0a++++++++++++++++%3cFontName%3eCalibri%3c%2fFontName%3e%0d%0a++++++++++++++++%3cWrapText%3eFalse%3c%2fWrapText%3e%0d%0a++++++++++++++++%3cFontSize%3e8%3c%2fFontSize%3e%0d%0a++++++++++++++++%3cX%3e4%3c%2fX%3e%0d%0a++++++++++++++++%3cY%3e15%3c%2fY%3e%0d%0a++++++++++++++%3c%2fTD%3e%0d%0a++++++++++++++%3cTD%3e%0d%0a++++++++++++++++%3cMerge%3eFalse%3c%2fMerge%3e%0d%0a++++++++++++++++%3cWidth%3e50.25%3c%2fWidth%3e%0d%0a++++++++++++++++%3cHeight%3e11.25%3c%2fHeight%3e%0d%0a++++++++++++++++%3cAlign%3eLeft%3c%2fAlign%3e%0d%0a++++++++++++++++%3cFontName%3eCalibri%3c%2fFontName%3e%0d%0a++++++++++++++++%3cWrapText%3eFalse%3c%2fWrapText%3e%0d%0a++++++++++++++++%3cFontSize%3e8%3c%2fFontSize%3e%0d%0a++++++++++++++++%3cX%3e5%3c%2fX%3e%0d%0a++++++++++++++++%3cY%3e15%3c%2fY%3e%0d%0a++++++++++++++%3c%2fTD%3e%0d%0a++++++++++++++%3cTD%3e%0d%0a++++++++++++++++%3cMerge%3eFalse%3c%2fMerge%3e%0d%0a++++++++++++++++%3cWidth%3e63.75%3c%2fWidth%3e%0d%0a++++++++++++++++%3cHeight%3e11.25%3c%2fHeight%3e%0d%0a++++++++++++++++%3cAlign%3eLeft%3c%2fAlign%3e%0d%0a++++++++++++++++%3cFontName%3eCalibri%3c%2fFontName%3e%0d%0a++++++++++++++++%3cWrapText%3eFalse%3c%2fWrapText%3e%0d%0a++++++++++++++++%3cFontSize%3e8%3c%2fFontSize%3e%0d%0a++++++++++++++++%3cX%3e6%3c%2fX%3e%0d%0a++++++++++++++++%3cY%3e15%3c%2fY%3e%0d%0a++++++++++++++%3c%2fTD%3e%0d%0a++++++++++++++%3cTD%3e%0d%0a++++++++++++++++%3cMerge%3eFalse%3c%2fMerge%3e%0d%0a++++++++++++++++%3cWidth%3e67.5%3c%2fWidth%3e%0d%0a++++++++++++++++%3cHeight%3e11.25%3c%2fHeight%3e%0d%0a++++++++++++++++%3cAlign%3eLeft%3c%2fAlign%3e%0d%0a++++++++++++++++%3cFontName%3eCalibri%3c%2fFontName%3e%0d%0a++++++++++++++++%3cWrapText%3eFalse%3c%2fWrapText%3e%0d%0a++++++++++++++++%3cFontSize%3e8%3c%2fFontSize%3e%0d%0a++++++++++++++++%3cX%3e7%3c%2fX%3e%0d%0a++++++++++++++++%3cY%3e15%3c%2fY%3e%0d%0a++++++++++++++%3c%2fTD%3e%0d%0a++++++++++++++%3cTD%3e%0d%0a++++++++++++++++%3cMerge%3eFalse%3c%2fMerge%3e%0d%0a++++++++++++++++%3cWidth%3e50.25%3c%2fWidth%3e%0d%0a++++++++++++++++%3cHeight%3e11.25%3c%2fHeight%3e%0d%0a++++++++++++++++%3cAlign%3eLeft%3c%2fAlign%3e%0d%0a++++++++++++++++%3cFontName%3eCalibri%3c%2fFontName%3e%0d%0a++++++++++++++++%3cWrapText%3eFalse%3c%2fWrapText%3e%0d%0a++++++++++++++++%3cFontSize%3e8%3c%2fFontSize%3e%0d%0a++++++++++++++++%3cX%3e8%3c%2fX%3e%0d%0a++++++++++++++++%3cY%3e15%3c%2fY%3e%0d%0a++++++++++++++%3c%2fTD%3e%0d%0a++++++++++++++%3cTD%3e%0d%0a++++++++++++++++%3cMerge%3eFalse%3c%2fMerge%3e%0d%0a++++++++++++++++%3cWidth%3e50.25%3c%2fWidth%3e%0d%0a++++++++++++++++%3cHeight%3e11.25%3c%2fHeight%3e%0d%0a++++++++++++++++%3cAlign%3eLeft%3c%2fAlign%3e%0d%0a++++++++++++++++%3cFontName%3eCalibri%3c%2fFontName%3e%0d%0a++++++++++++++++%3cWrapText%3eFalse%3c%2fWrapText%3e%0d%0a++++++++++++++++%3cFontSize%3e8%3c%2fFontSize%3e%0d%0a++++++++++++++++%3cX%3e9%3c%2fX%3e%0d%0a++++++++++++++++%3cY%3e15%3c%2fY%3e%0d%0a++++++++++++++%3c%2fTD%3e%0d%0a++++++++++++++%3cTD%3e%0d%0a++++++++++++++++%3cMerge%3eFalse%3c%2fMerge%3e%0d%0a++++++++++++++++%3cWidth%3e50.25%3c%2fWidth%3e%0d%0a++++++++++++++++%3cHeight%3e11.25%3c%2fHeight%3e%0d%0a++++++++++++++++%3cAlign%3eLeft%3c%2fAlign%3e%0d%0a++++++++++++++++%3cFontName%3eCalibri%3c%2fFontName%3e%0d%0a++++++++++++++++%3cWrapText%3eFalse%3c%2fWrapText%3e%0d%0a++++++++++++++++%3cFontSize%3e8%3c%2fFontSize%3e%0d%0a++++++++++++++++%3cX%3e10%3c%2fX%3e%0d%0a++++++++++++++++%3cY%3e15%3c%2fY%3e%0d%0a++++++++++++++%3c%2fTD%3e%0d%0a++++++++++++++%3cTD%3e%0d%0a++++++++++++++++%3cMerge%3eFalse%3c%2fMerge%3e%0d%0a++++++++++++++++%3cWidth%3e50.25%3c%2fWidth%3e%0d%0a++++++++++++++++%3cHeight%3e11.25%3c%2fHeight%3e%0d%0a++++++++++++++++%3cAlign%3eLeft%3c%2fAlign%3e%0d%0a++++++++++++++++%3cFontName%3eCalibri%3c%2fFontName%3e%0d%0a++++++++++++++++%3cWrapText%3eFalse%3c%2fWrapText%3e%0d%0a++++++++++++++++%3cFontSize%3e8%3c%2fFontSize%3e%0d%0a++++++++++++++++%3cX%3e11%3c%2fX%3e%0d%0a++++++++++++++++%3cY%3e15%3c%2fY%3e%0d%0a++++++++++++++%3c%2fTD%3e%0d%0a++++++++++++++%3cTD%3e%0d%0a++++++++++++++++%3cMerge%3eFalse%3c%2fMerge%3e%0d%0a++++++++++++++++%3cWidth%3e50.25%3c%2fWidth%3e%0d%0a++++++++++++++++%3cHeight%3e11.25%3c%2fHeight%3e%0d%0a++++++++++++++++%3cAlign%3eLeft%3c%2fAlign%3e%0d%0a++++++++++++++++%3cFontName%3eCalibri%3c%2fFontName%3e%0d%0a++++++++++++++++%3cWrapText%3eFalse%3c%2fWrapText%3e%0d%0a++++++++++++++++%3cFontSize%3e8%3c%2fFontSize%3e%0d%0a++++++++++++++++%3cX%3e12%3c%2fX%3e%0d%0a++++++++++++++++%3cY%3e15%3c%2fY%3e%0d%0a++++++++++++++%3c%2fTD%3e%0d%0a++++++++++++++%3cTD%3e%0d%0a++++++++++++++++%3cMerge%3eFalse%3c%2fMerge%3e%0d%0a++++++++++++++++%3cWidth%3e50.25%3c%2fWidth%3e%0d%0a++++++++++++++++%3cHeight%3e11.25%3c%2fHeight%3e%0d%0a++++++++++++++++%3cAlign%3eLeft%3c%2fAlign%3e%0d%0a++++++++++++++++%3cFontName%3eCalibri%3c%2fFontName%3e%0d%0a++++++++++++++++%3cWrapText%3eFalse%3c%2fWrapText%3e%0d%0a++++++++++++++++%3cFontSize%3e8%3c%2fFontSize%3e%0d%0a++++++++++++++++%3cX%3e13%3c%2fX%3e%0d%0a++++++++++++++++%3cY%3e15%3c%2fY%3e%0d%0a++++++++++++++%3c%2fTD%3e%0d%0a++++++++++++++%3cTD%3e%0d%0a++++++++++++++++%3cMerge%3eFalse%3c%2fMerge%3e%0d%0a++++++++++++++++%3cWidth%3e50.25%3c%2fWidth%3e%0d%0a++++++++++++++++%3cHeight%3e11.25%3c%2fHeight%3e%0d%0a++++++++++++++++%3cAlign%3eLeft%3c%2fAlign%3e%0d%0a++++++++++++++++%3cFontName%3eCalibri%3c%2fFontName%3e%0d%0a++++++++++++++++%3cWrapText%3eFalse%3c%2fWrapText%3e%0d%0a++++++++++++++++%3cFontSize%3e8%3c%2fFontSize%3e%0d%0a++++++++++++++++%3cX%3e14%3c%2fX%3e%0d%0a++++++++++++++++%3cY%3e15%3c%2fY%3e%0d%0a++++++++++++++%3c%2fTD%3e%0d%0a++++++++++++++%3cTD%3e%0d%0a++++++++++++++++%3cMerge%3eFalse%3c%2fMerge%3e%0d%0a++++++++++++++++%3cWidth%3e50.25%3c%2fWidth%3e%0d%0a++++++++++++++++%3cHeight%3e11.25%3c%2fHeight%3e%0d%0a++++++++++++++++%3cAlign%3eLeft%3c%2fAlign%3e%0d%0a++++++++++++++++%3cFontName%3eCalibri%3c%2fFontName%3e%0d%0a++++++++++++++++%3cWrapText%3eFalse%3c%2fWrapText%3e%0d%0a++++++++++++++++%3cFontSize%3e8%3c%2fFontSize%3e%0d%0a++++++++++++++++%3cX%3e15%3c%2fX%3e%0d%0a++++++++++++++++%3cY%3e15%3c%2fY%3e%0d%0a++++++++++++++%3c%2fTD%3e%0d%0a++++++++++++++%3cTD%3e%0d%0a++++++++++++++++%3cMerge%3eFalse%3c%2fMerge%3e%0d%0a++++++++++++++++%3cWidth%3e50.25%3c%2fWidth%3e%0d%0a++++++++++++++++%3cHeight%3e11.25%3c%2fHeight%3e%0d%0a++++++++++++++++%3cAlign%3eLeft%3c%2fAlign%3e%0d%0a++++++++++++++++%3cFontName%3eCalibri%3c%2fFontName%3e%0d%0a++++++++++++++++%3cWrapText%3eFalse%3c%2fWrapText%3e%0d%0a++++++++++++++++%3cFontSize%3e8%3c%2fFontSize%3e%0d%0a++++++++++++++++%3cX%3e16%3c%2fX%3e%0d%0a++++++++++++++++%3cY%3e15%3c%2fY%3e%0d%0a++++++++++++++%3c%2fTD%3e%0d%0a++++++++++++++%3cTD%3e%0d%0a++++++++++++++++%3cMerge%3eFalse%3c%2fMerge%3e%0d%0a++++++++++++++++%3cWidth%3e50.25%3c%2fWidth%3e%0d%0a++++++++++++++++%3cHeight%3e11.25%3c%2fHeight%3e%0d%0a++++++++++++++++%3cAlign%3eLeft%3c%2fAlign%3e%0d%0a++++++++++++++++%3cFontName%3eCalibri%3c%2fFontName%3e%0d%0a++++++++++++++++%3cWrapText%3eFalse%3c%2fWrapText%3e%0d%0a++++++++++++++++%3cFontSize%3e8%3c%2fFontSize%3e%0d%0a++++++++++++++++%3cX%3e17%3c%2fX%3e%0d%0a++++++++++++++++%3cY%3e15%3c%2fY%3e%0d%0a++++++++++++++%3c%2fTD%3e%0d%0a++++++++++++++%3cTD%3e%0d%0a++++++++++++++++%3cMerge%3eFalse%3c%2fMerge%3e%0d%0a++++++++++++++++%3cWidth%3e15%3c%2fWidth%3e%0d%0a++++++++++++++++%3cHeight%3e11.25%3c%2fHeight%3e%0d%0a++++++++++++++++%3cAlign%3eLeft%3c%2fAlign%3e%0d%0a++++++++++++++++%3cFontName%3eCalibri%3c%2fFontName%3e%0d%0a++++++++++++++++%3cWrapText%3eFalse%3c%2fWrapText%3e%0d%0a++++++++++++++++%3cFontSize%3e8%3c%2fFontSize%3e%0d%0a++++++++++++++++%3cX%3e18%3c%2fX%3e%0d%0a++++++++++++++++%3cY%3e15%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16%3c%2fY%3e%0d%0a++++++++++++++%3c%2fTD%3e%0d%0a++++++++++++++%3cTD%3e%0d%0a++++++++++++++++%3cMerge%3eFalse%3c%2fMerge%3e%0d%0a++++++++++++++++%3cWidth%3e48%3c%2fWidth%3e%0d%0a++++++++++++++++%3cHeight%3e11.25%3c%2fHeight%3e%0d%0a++++++++++++++++%3cAlign%3eLeft%3c%2fAlign%3e%0d%0a++++++++++++++++%3cFontName%3eCalibri%3c%2fFontName%3e%0d%0a++++++++++++++++%3cWrapText%3eFalse%3c%2fWrapText%3e%0d%0a++++++++++++++++%3cFontSize%3e8%3c%2fFontSize%3e%0d%0a++++++++++++++++%3cX%3e2%3c%2fX%3e%0d%0a++++++++++++++++%3cY%3e16%3c%2fY%3e%0d%0a++++++++++++++%3c%2fTD%3e%0d%0a++++++++++++++%3cTD%3e%0d%0a++++++++++++++++%3cMerge%3eFalse%3c%2fMerge%3e%0d%0a++++++++++++++++%3cWidth%3e66%3c%2fWidth%3e%0d%0a++++++++++++++++%3cHeight%3e11.25%3c%2fHeight%3e%0d%0a++++++++++++++++%3cAlign%3eLeft%3c%2fAlign%3e%0d%0a++++++++++++++++%3cFontName%3eCalibri%3c%2fFontName%3e%0d%0a++++++++++++++++%3cWrapText%3eFalse%3c%2fWrapText%3e%0d%0a++++++++++++++++%3cFontSize%3e8%3c%2fFontSize%3e%0d%0a++++++++++++++++%3cX%3e3%3c%2fX%3e%0d%0a++++++++++++++++%3cY%3e16%3c%2fY%3e%0d%0a++++++++++++++%3c%2fTD%3e%0d%0a++++++++++++++%3cTD%3e%0d%0a++++++++++++++++%3cMerge%3eFalse%3c%2fMerge%3e%0d%0a++++++++++++++++%3cWidth%3e57.75%3c%2fWidth%3e%0d%0a++++++++++++++++%3cHeight%3e11.25%3c%2fHeight%3e%0d%0a++++++++++++++++%3cAlign%3eLeft%3c%2fAlign%3e%0d%0a++++++++++++++++%3cFontName%3eCalibri%3c%2fFontName%3e%0d%0a++++++++++++++++%3cWrapText%3eFalse%3c%2fWrapText%3e%0d%0a++++++++++++++++%3cFontSize%3e8%3c%2fFontSize%3e%0d%0a++++++++++++++++%3cX%3e4%3c%2fX%3e%0d%0a++++++++++++++++%3cY%3e16%3c%2fY%3e%0d%0a++++++++++++++%3c%2fTD%3e%0d%0a++++++++++++++%3cTD%3e%0d%0a++++++++++++++++%3cMerge%3eFalse%3c%2fMerge%3e%0d%0a++++++++++++++++%3cWidth%3e50.25%3c%2fWidth%3e%0d%0a++++++++++++++++%3cHeight%3e11.25%3c%2fHeight%3e%0d%0a++++++++++++++++%3cAlign%3eLeft%3c%2fAlign%3e%0d%0a++++++++++++++++%3cFontName%3eCalibri%3c%2fFontName%3e%0d%0a++++++++++++++++%3cWrapText%3eFalse%3c%2fWrapText%3e%0d%0a++++++++++++++++%3cFontSize%3e8%3c%2fFontSize%3e%0d%0a++++++++++++++++%3cX%3e5%3c%2fX%3e%0d%0a++++++++++++++++%3cY%3e16%3c%2fY%3e%0d%0a++++++++++++++%3c%2fTD%3e%0d%0a++++++++++++++%3cTD%3e%0d%0a++++++++++++++++%3cMerge%3eFalse%3c%2fMerge%3e%0d%0a++++++++++++++++%3cWidth%3e63.75%3c%2fWidth%3e%0d%0a++++++++++++++++%3cHeight%3e11.25%3c%2fHeight%3e%0d%0a++++++++++++++++%3cAlign%3eLeft%3c%2fAlign%3e%0d%0a++++++++++++++++%3cFontName%3eCalibri%3c%2fFontName%3e%0d%0a++++++++++++++++%3cWrapText%3eFalse%3c%2fWrapText%3e%0d%0a++++++++++++++++%3cFontSize%3e8%3c%2fFontSize%3e%0d%0a++++++++++++++++%3cX%3e6%3c%2fX%3e%0d%0a++++++++++++++++%3cY%3e16%3c%2fY%3e%0d%0a++++++++++++++%3c%2fTD%3e%0d%0a++++++++++++++%3cTD%3e%0d%0a++++++++++++++++%3cMerge%3eFalse%3c%2fMerge%3e%0d%0a++++++++++++++++%3cWidth%3e67.5%3c%2fWidth%3e%0d%0a++++++++++++++++%3cHeight%3e11.25%3c%2fHeight%3e%0d%0a++++++++++++++++%3cAlign%3eLeft%3c%2fAlign%3e%0d%0a++++++++++++++++%3cFontName%3eCalibri%3c%2fFontName%3e%0d%0a++++++++++++++++%3cWrapText%3eFalse%3c%2fWrapText%3e%0d%0a++++++++++++++++%3cFontSize%3e8%3c%2fFontSize%3e%0d%0a++++++++++++++++%3cX%3e7%3c%2fX%3e%0d%0a++++++++++++++++%3cY%3e16%3c%2fY%3e%0d%0a++++++++++++++%3c%2fTD%3e%0d%0a++++++++++++++%3cTD%3e%0d%0a++++++++++++++++%3cMerge%3eFalse%3c%2fMerge%3e%0d%0a++++++++++++++++%3cWidth%3e50.25%3c%2fWidth%3e%0d%0a++++++++++++++++%3cHeight%3e11.25%3c%2fHeight%3e%0d%0a++++++++++++++++%3cAlign%3eLeft%3c%2fAlign%3e%0d%0a++++++++++++++++%3cFontName%3eCalibri%3c%2fFontName%3e%0d%0a++++++++++++++++%3cWrapText%3eFalse%3c%2fWrapText%3e%0d%0a++++++++++++++++%3cFontSize%3e8%3c%2fFontSize%3e%0d%0a++++++++++++++++%3cX%3e8%3c%2fX%3e%0d%0a++++++++++++++++%3cY%3e16%3c%2fY%3e%0d%0a++++++++++++++%3c%2fTD%3e%0d%0a++++++++++++++%3cTD%3e%0d%0a++++++++++++++++%3cMerge%3eFalse%3c%2fMerge%3e%0d%0a++++++++++++++++%3cWidth%3e50.25%3c%2fWidth%3e%0d%0a++++++++++++++++%3cHeight%3e11.25%3c%2fHeight%3e%0d%0a++++++++++++++++%3cAlign%3eLeft%3c%2fAlign%3e%0d%0a++++++++++++++++%3cFontName%3eCalibri%3c%2fFontName%3e%0d%0a++++++++++++++++%3cWrapText%3eFalse%3c%2fWrapText%3e%0d%0a++++++++++++++++%3cFontSize%3e8%3c%2fFontSize%3e%0d%0a++++++++++++++++%3cX%3e9%3c%2fX%3e%0d%0a++++++++++++++++%3cY%3e16%3c%2fY%3e%0d%0a++++++++++++++%3c%2fTD%3e%0d%0a++++++++++++++%3cTD%3e%0d%0a++++++++++++++++%3cMerge%3eFalse%3c%2fMerge%3e%0d%0a++++++++++++++++%3cWidth%3e50.25%3c%2fWidth%3e%0d%0a++++++++++++++++%3cHeight%3e11.25%3c%2fHeight%3e%0d%0a++++++++++++++++%3cAlign%3eLeft%3c%2fAlign%3e%0d%0a++++++++++++++++%3cFontName%3eCalibri%3c%2fFontName%3e%0d%0a++++++++++++++++%3cWrapText%3eFalse%3c%2fWrapText%3e%0d%0a++++++++++++++++%3cFontSize%3e8%3c%2fFontSize%3e%0d%0a++++++++++++++++%3cX%3e10%3c%2fX%3e%0d%0a++++++++++++++++%3cY%3e16%3c%2fY%3e%0d%0a++++++++++++++%3c%2fTD%3e%0d%0a++++++++++++++%3cTD%3e%0d%0a++++++++++++++++%3cMerge%3eFalse%3c%2fMerge%3e%0d%0a++++++++++++++++%3cWidth%3e50.25%3c%2fWidth%3e%0d%0a++++++++++++++++%3cHeight%3e11.25%3c%2fHeight%3e%0d%0a++++++++++++++++%3cAlign%3eLeft%3c%2fAlign%3e%0d%0a++++++++++++++++%3cFontName%3eCalibri%3c%2fFontName%3e%0d%0a++++++++++++++++%3cWrapText%3eFalse%3c%2fWrapText%3e%0d%0a++++++++++++++++%3cFontSize%3e8%3c%2fFontSize%3e%0d%0a++++++++++++++++%3cX%3e11%3c%2fX%3e%0d%0a++++++++++++++++%3cY%3e16%3c%2fY%3e%0d%0a++++++++++++++%3c%2fTD%3e%0d%0a++++++++++++++%3cTD%3e%0d%0a++++++++++++++++%3cMerge%3eFalse%3c%2fMerge%3e%0d%0a++++++++++++++++%3cWidth%3e50.25%3c%2fWidth%3e%0d%0a++++++++++++++++%3cHeight%3e11.25%3c%2fHeight%3e%0d%0a++++++++++++++++%3cAlign%3eLeft%3c%2fAlign%3e%0d%0a++++++++++++++++%3cFontName%3eCalibri%3c%2fFontName%3e%0d%0a++++++++++++++++%3cWrapText%3eFalse%3c%2fWrapText%3e%0d%0a++++++++++++++++%3cFontSize%3e8%3c%2fFontSize%3e%0d%0a++++++++++++++++%3cX%3e12%3c%2fX%3e%0d%0a++++++++++++++++%3cY%3e16%3c%2fY%3e%0d%0a++++++++++++++%3c%2fTD%3e%0d%0a++++++++++++++%3cTD%3e%0d%0a++++++++++++++++%3cMerge%3eFalse%3c%2fMerge%3e%0d%0a++++++++++++++++%3cWidth%3e50.25%3c%2fWidth%3e%0d%0a++++++++++++++++%3cHeight%3e11.25%3c%2fHeight%3e%0d%0a++++++++++++++++%3cAlign%3eLeft%3c%2fAlign%3e%0d%0a++++++++++++++++%3cFontName%3eCalibri%3c%2fFontName%3e%0d%0a++++++++++++++++%3cWrapText%3eFalse%3c%2fWrapText%3e%0d%0a++++++++++++++++%3cFontSize%3e8%3c%2fFontSize%3e%0d%0a++++++++++++++++%3cX%3e13%3c%2fX%3e%0d%0a++++++++++++++++%3cY%3e16%3c%2fY%3e%0d%0a++++++++++++++%3c%2fTD%3e%0d%0a++++++++++++++%3cTD%3e%0d%0a++++++++++++++++%3cMerge%3eFalse%3c%2fMerge%3e%0d%0a++++++++++++++++%3cWidth%3e50.25%3c%2fWidth%3e%0d%0a++++++++++++++++%3cHeight%3e11.25%3c%2fHeight%3e%0d%0a++++++++++++++++%3cAlign%3eLeft%3c%2fAlign%3e%0d%0a++++++++++++++++%3cFontName%3eCalibri%3c%2fFontName%3e%0d%0a++++++++++++++++%3cWrapText%3eFalse%3c%2fWrapText%3e%0d%0a++++++++++++++++%3cFontSize%3e8%3c%2fFontSize%3e%0d%0a++++++++++++++++%3cX%3e14%3c%2fX%3e%0d%0a++++++++++++++++%3cY%3e16%3c%2fY%3e%0d%0a++++++++++++++%3c%2fTD%3e%0d%0a++++++++++++++%3cTD%3e%0d%0a++++++++++++++++%3cMerge%3eFalse%3c%2fMerge%3e%0d%0a++++++++++++++++%3cWidth%3e50.25%3c%2fWidth%3e%0d%0a++++++++++++++++%3cHeight%3e11.25%3c%2fHeight%3e%0d%0a++++++++++++++++%3cAlign%3eLeft%3c%2fAlign%3e%0d%0a++++++++++++++++%3cFontName%3eCalibri%3c%2fFontName%3e%0d%0a++++++++++++++++%3cWrapText%3eFalse%3c%2fWrapText%3e%0d%0a++++++++++++++++%3cFontSize%3e8%3c%2fFontSize%3e%0d%0a++++++++++++++++%3cX%3e15%3c%2fX%3e%0d%0a++++++++++++++++%3cY%3e16%3c%2fY%3e%0d%0a++++++++++++++%3c%2fTD%3e%0d%0a++++++++++++++%3cTD%3e%0d%0a++++++++++++++++%3cMerge%3eFalse%3c%2fMerge%3e%0d%0a++++++++++++++++%3cWidth%3e50.25%3c%2fWidth%3e%0d%0a++++++++++++++++%3cHeight%3e11.25%3c%2fHeight%3e%0d%0a++++++++++++++++%3cAlign%3eLeft%3c%2fAlign%3e%0d%0a++++++++++++++++%3cFontName%3eCalibri%3c%2fFontName%3e%0d%0a++++++++++++++++%3cWrapText%3eFalse%3c%2fWrapText%3e%0d%0a++++++++++++++++%3cFontSize%3e8%3c%2fFontSize%3e%0d%0a++++++++++++++++%3cX%3e16%3c%2fX%3e%0d%0a++++++++++++++++%3cY%3e16%3c%2fY%3e%0d%0a++++++++++++++%3c%2fTD%3e%0d%0a++++++++++++++%3cTD%3e%0d%0a++++++++++++++++%3cMerge%3eFalse%3c%2fMerge%3e%0d%0a++++++++++++++++%3cWidth%3e50.25%3c%2fWidth%3e%0d%0a++++++++++++++++%3cHeight%3e11.25%3c%2fHeight%3e%0d%0a++++++++++++++++%3cAlign%3eLeft%3c%2fAlign%3e%0d%0a++++++++++++++++%3cFontName%3eCalibri%3c%2fFontName%3e%0d%0a++++++++++++++++%3cWrapText%3eFalse%3c%2fWrapText%3e%0d%0a++++++++++++++++%3cFontSize%3e8%3c%2fFontSize%3e%0d%0a++++++++++++++++%3cX%3e17%3c%2fX%3e%0d%0a++++++++++++++++%3cY%3e16%3c%2fY%3e%0d%0a++++++++++++++%3c%2fTD%3e%0d%0a++++++++++++++%3cTD%3e%0d%0a++++++++++++++++%3cMerge%3eFalse%3c%2fMerge%3e%0d%0a++++++++++++++++%3cWidth%3e15%3c%2fWidth%3e%0d%0a++++++++++++++++%3cHeight%3e11.25%3c%2fHeight%3e%0d%0a++++++++++++++++%3cAlign%3eLeft%3c%2fAlign%3e%0d%0a++++++++++++++++%3cFontName%3eCalibri%3c%2fFontName%3e%0d%0a++++++++++++++++%3cWrapText%3eFalse%3c%2fWrapText%3e%0d%0a++++++++++++++++%3cFontSize%3e8%3c%2fFontSize%3e%0d%0a++++++++++++++++%3cX%3e18%3c%2fX%3e%0d%0a++++++++++++++++%3cY%3e16%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17%3c%2fY%3e%0d%0a++++++++++++++%3c%2fTD%3e%0d%0a++++++++++++++%3cTD%3e%0d%0a++++++++++++++++%3cMerge%3eFalse%3c%2fMerge%3e%0d%0a++++++++++++++++%3cWidth%3e48%3c%2fWidth%3e%0d%0a++++++++++++++++%3cHeight%3e11.25%3c%2fHeight%3e%0d%0a++++++++++++++++%3cAlign%3eLeft%3c%2fAlign%3e%0d%0a++++++++++++++++%3cFontName%3eCalibri%3c%2fFontName%3e%0d%0a++++++++++++++++%3cWrapText%3eFalse%3c%2fWrapText%3e%0d%0a++++++++++++++++%3cFontSize%3e8%3c%2fFontSize%3e%0d%0a++++++++++++++++%3cX%3e2%3c%2fX%3e%0d%0a++++++++++++++++%3cY%3e17%3c%2fY%3e%0d%0a++++++++++++++%3c%2fTD%3e%0d%0a++++++++++++++%3cTD%3e%0d%0a++++++++++++++++%3cMerge%3eFalse%3c%2fMerge%3e%0d%0a++++++++++++++++%3cWidth%3e66%3c%2fWidth%3e%0d%0a++++++++++++++++%3cHeight%3e11.25%3c%2fHeight%3e%0d%0a++++++++++++++++%3cAlign%3eLeft%3c%2fAlign%3e%0d%0a++++++++++++++++%3cFontName%3eCalibri%3c%2fFontName%3e%0d%0a++++++++++++++++%3cWrapText%3eFalse%3c%2fWrapText%3e%0d%0a++++++++++++++++%3cFontSize%3e8%3c%2fFontSize%3e%0d%0a++++++++++++++++%3cX%3e3%3c%2fX%3e%0d%0a++++++++++++++++%3cY%3e17%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17%3c%2fY%3e%0d%0a++++++++++++++%3c%2fTD%3e%0d%0a++++++++++++++%3cTD%3e%0d%0a++++++++++++++++%3cStyle%3eClass4%3c%2fStyle%3e%0d%0a++++++++++++++++%3cMerge%3eTrue%3c%2fMerge%3e%0d%0a++++++++++++++++%3cRowSpan+%2f%3e%0d%0a++++++++++++++++%3cColSpan%3e4%3c%2fColSpan%3e%0d%0a++++++++++++++++%3cFormat%3eGeneral%3c%2fFormat%3e%0d%0a++++++++++++++++%3cWidth%3e201%3c%2fWidth%3e%0d%0a++++++++++++++++%3cHeight%3e11.25%3c%2fHeight%3e%0d%0a++++++++++++++++%3cAlign%3eCenter%3c%2fAlign%3e%0d%0a++++++++++++++++%3cFontName%3eCalibri%3c%2fFontName%3e%0d%0a++++++++++++++++%3cWrapText%3eFalse%3c%2fWrapText%3e%0d%0a++++++++++++++++%3cFontSize%3e8%3c%2fFontSize%3e%0d%0a++++++++++++++++%3cX%3e8%3c%2fX%3e%0d%0a++++++++++++++++%3cY%3e17%3c%2fY%3e%0d%0a++++++++++++++%3c%2fTD%3e%0d%0a++++++++++++++%3cTD%3e%0d%0a++++++++++++++++%3cMerge%3eFalse%3c%2fMerge%3e%0d%0a++++++++++++++++%3cWidth%3e50.25%3c%2fWidth%3e%0d%0a++++++++++++++++%3cHeight%3e11.25%3c%2fHeight%3e%0d%0a++++++++++++++++%3cAlign%3eLeft%3c%2fAlign%3e%0d%0a++++++++++++++++%3cFontName%3eCalibri%3c%2fFontName%3e%0d%0a++++++++++++++++%3cWrapText%3eFalse%3c%2fWrapText%3e%0d%0a++++++++++++++++%3cFontSize%3e8%3c%2fFontSize%3e%0d%0a++++++++++++++++%3cX%3e12%3c%2fX%3e%0d%0a++++++++++++++++%3cY%3e17%3c%2fY%3e%0d%0a++++++++++++++%3c%2fTD%3e%0d%0a++++++++++++++%3cTD%3e%0d%0a++++++++++++++++%3cMerge%3eFalse%3c%2fMerge%3e%0d%0a++++++++++++++++%3cWidth%3e50.25%3c%2fWidth%3e%0d%0a++++++++++++++++%3cHeight%3e11.25%3c%2fHeight%3e%0d%0a++++++++++++++++%3cAlign%3eLeft%3c%2fAlign%3e%0d%0a++++++++++++++++%3cFontName%3eCalibri%3c%2fFontName%3e%0d%0a++++++++++++++++%3cWrapText%3eFalse%3c%2fWrapText%3e%0d%0a++++++++++++++++%3cFontSize%3e8%3c%2fFontSize%3e%0d%0a++++++++++++++++%3cX%3e13%3c%2fX%3e%0d%0a++++++++++++++++%3cY%3e17%3c%2fY%3e%0d%0a++++++++++++++%3c%2fTD%3e%0d%0a++++++++++++++%3cTD%3e%0d%0a++++++++++++++++%3cMerge%3eFalse%3c%2fMerge%3e%0d%0a++++++++++++++++%3cWidth%3e50.25%3c%2fWidth%3e%0d%0a++++++++++++++++%3cHeight%3e11.25%3c%2fHeight%3e%0d%0a++++++++++++++++%3cAlign%3eLeft%3c%2fAlign%3e%0d%0a++++++++++++++++%3cFontName%3eCalibri%3c%2fFontName%3e%0d%0a++++++++++++++++%3cWrapText%3eFalse%3c%2fWrapText%3e%0d%0a++++++++++++++++%3cFontSize%3e8%3c%2fFontSize%3e%0d%0a++++++++++</t>
  </si>
  <si>
    <t xml:space="preserve"> ++++++%3cX%3e14%3c%2fX%3e%0d%0a++++++++++++++++%3cY%3e17%3c%2fY%3e%0d%0a++++++++++++++%3c%2fTD%3e%0d%0a++++++++++++++%3cTD%3e%0d%0a++++++++++++++++%3cMerge%3eFalse%3c%2fMerge%3e%0d%0a++++++++++++++++%3cWidth%3e50.25%3c%2fWidth%3e%0d%0a++++++++++++++++%3cHeight%3e11.25%3c%2fHeight%3e%0d%0a++++++++++++++++%3cAlign%3eLeft%3c%2fAlign%3e%0d%0a++++++++++++++++%3cFontName%3eCalibri%3c%2fFontName%3e%0d%0a++++++++++++++++%3cWrapText%3eFalse%3c%2fWrapText%3e%0d%0a++++++++++++++++%3cFontSize%3e8%3c%2fFontSize%3e%0d%0a++++++++++++++++%3cX%3e15%3c%2fX%3e%0d%0a++++++++++++++++%3cY%3e17%3c%2fY%3e%0d%0a++++++++++++++%3c%2fTD%3e%0d%0a++++++++++++++%3cTD%3e%0d%0a++++++++++++++++%3cMerge%3eFalse%3c%2fMerge%3e%0d%0a++++++++++++++++%3cWidth%3e50.25%3c%2fWidth%3e%0d%0a++++++++++++++++%3cHeight%3e11.25%3c%2fHeight%3e%0d%0a++++++++++++++++%3cAlign%3eLeft%3c%2fAlign%3e%0d%0a++++++++++++++++%3cFontName%3eCalibri%3c%2fFontName%3e%0d%0a++++++++++++++++%3cWrapText%3eFalse%3c%2fWrapText%3e%0d%0a++++++++++++++++%3cFontSize%3e8%3c%2fFontSize%3e%0d%0a++++++++++++++++%3cX%3e16%3c%2fX%3e%0d%0a++++++++++++++++%3cY%3e17%3c%2fY%3e%0d%0a++++++++++++++%3c%2fTD%3e%0d%0a++++++++++++++%3cTD%3e%0d%0a++++++++++++++++%3cMerge%3eFalse%3c%2fMerge%3e%0d%0a++++++++++++++++%3cWidth%3e50.25%3c%2fWidth%3e%0d%0a++++++++++++++++%3cHeight%3e11.25%3c%2fHeight%3e%0d%0a++++++++++++++++%3cAlign%3eLeft%3c%2fAlign%3e%0d%0a++++++++++++++++%3cFontName%3eCalibri%3c%2fFontName%3e%0d%0a++++++++++++++++%3cWrapText%3eFalse%3c%2fWrapText%3e%0d%0a++++++++++++++++%3cFontSize%3e8%3c%2fFontSize%3e%0d%0a++++++++++++++++%3cX%3e17%3c%2fX%3e%0d%0a++++++++++++++++%3cY%3e17%3c%2fY%3e%0d%0a++++++++++++++%3c%2fTD%3e%0d%0a++++++++++++++%3cTD%3e%0d%0a++++++++++++++++%3cMerge%3eFalse%3c%2fMerge%3e%0d%0a++++++++++++++++%3cWidth%3e15%3c%2fWidth%3e%0d%0a++++++++++++++++%3cHeight%3e11.25%3c%2fHeight%3e%0d%0a++++++++++++++++%3cAlign%3eLeft%3c%2fAlign%3e%0d%0a++++++++++++++++%3cFontName%3eCalibri%3c%2fFontName%3e%0d%0a++++++++++++++++%3cWrapText%3eFalse%3c%2fWrapText%3e%0d%0a++++++++++++++++%3cFontSize%3e8%3c%2fFontSize%3e%0d%0a++++++++++++++++%3cX%3e18%3c%2fX%3e%0d%0a++++++++++++++++%3cY%3e17%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18%3c%2fY%3e%0d%0a++++++++++++++%3c%2fTD%3e%0d%0a++++++++++++++%3cTD%3e%0d%0a++++++++++++++++%3cMerge%3eFalse%3c%2fMerge%3e%0d%0a++++++++++++++++%3cWidth%3e48%3c%2fWidth%3e%0d%0a++++++++++++++++%3cHeight%3e11.25%3c%2fHeight%3e%0d%0a++++++++++++++++%3cAlign%3eLeft%3c%2fAlign%3e%0d%0a++++++++++++++++%3cFontName%3eCalibri%3c%2fFontName%3e%0d%0a++++++++++++++++%3cWrapText%3eFalse%3c%2fWrapText%3e%0d%0a++++++++++++++++%3cFontSize%3e8%3c%2fFontSize%3e%0d%0a++++++++++++++++%3cX%3e2%3c%2fX%3e%0d%0a++++++++++++++++%3cY%3e18%3c%2fY%3e%0d%0a++++++++++++++%3c%2fTD%3e%0d%0a++++++++++++++%3cTD%3e%0d%0a++++++++++++++++%3cMerge%3eFalse%3c%2fMerge%3e%0d%0a++++++++++++++++%3cWidth%3e66%3c%2fWidth%3e%0d%0a++++++++++++++++%3cHeight%3e11.25%3c%2fHeight%3e%0d%0a++++++++++++++++%3cAlign%3eLeft%3c%2fAlign%3e%0d%0a++++++++++++++++%3cFontName%3eCalibri%3c%2fFontName%3e%0d%0a++++++++++++++++%3cWrapText%3eFalse%3c%2fWrapText%3e%0d%0a++++++++++++++++%3cFontSize%3e8%3c%2fFontSize%3e%0d%0a++++++++++++++++%3cX%3e3%3c%2fX%3e%0d%0a++++++++++++++++%3cY%3e18%3c%2fY%3e%0d%0a++++++++++++++%3c%2fTD%3e%0d%0a++++++++++++++%3cTD%3e%0d%0a++++++++++++++++%3cMerge%3eFalse%3c%2fMerge%3e%0d%0a++++++++++++++++%3cWidth%3e57.75%3c%2fWidth%3e%0d%0a++++++++++++++++%3cHeight%3e11.25%3c%2fHeight%3e%0d%0a++++++++++++++++%3cAlign%3eLeft%3c%2fAlign%3e%0d%0a++++++++++++++++%3cFontName%3eCalibri%3c%2fFontName%3e%0d%0a++++++++++++++++%3cWrapText%3eFalse%3c%2fWrapText%3e%0d%0a++++++++++++++++%3cFontSize%3e8%3c%2fFontSize%3e%0d%0a++++++++++++++++%3cX%3e4%3c%2fX%3e%0d%0a++++++++++++++++%3cY%3e18%3c%2fY%3e%0d%0a++++++++++++++++%3cChart%3e%0d%0a++++++++++++++++++%3cNameIndex%3e7%3c%2fNameIndex%3e%0d%0a++++++++++++++++++%3cZOrder%3e8%3c%2fZOrder%3e%0d%0a++++++++++++++++++%3cChartHeight%3e127.5%3c%2fChartHeight%3e%0d%0a++++++++++++++++++%3cChartWidth%3e208.5%3c%2fChartWidth%3e%0d%0a++++++++++++++++++%3cTopLeftRangeAddress%3e%3d'Dashboard'!%24D%2418%3c%2fTopLeftRangeAddress%3e%0d%0a++++++++++++++++++%3cAbsoluteTop%3e203.25%3c%2fAbsoluteTop%3e%0d%0a++++++++++++++++++%3cAbsoluteLeft%3e130.5%3c%2fAbsoluteLeft%3e%0d%0a++++++++++++++++++%3cShiftTop%3e2%3c%2fShiftTop%3e%0d%0a++++++++++++++++++%3cShiftLeft%3e1%3c%2fShiftLeft%3e%0d%0a++++++++++++++++%3c%2fChart%3e%0d%0a++++++++++++++%3c%2fTD%3e%0d%0a++++++++++++++%3cTD%3e%0d%0a++++++++++++++++%3cMerge%3eFalse%3c%2fMerge%3e%0d%0a++++++++++++++++%3cWidth%3e50.25%3c%2fWidth%3e%0d%0a++++++++++++++++%3cHeight%3e11.25%3c%2fHeight%3e%0d%0a++++++++++++++++%3cAlign%3eLeft%3c%2fAlign%3e%0d%0a++++++++++++++++%3cFontName%3eCalibri%3c%2fFontName%3e%0d%0a++++++++++++++++%3cWrapText%3eFalse%3c%2fWrapText%3e%0d%0a++++++++++++++++%3cFontSize%3e8%3c%2fFontSize%3e%0d%0a++++++++++++++++%3cX%3e5%3c%2fX%3e%0d%0a++++++++++++++++%3cY%3e18%3c%2fY%3e%0d%0a++++++++++++++%3c%2fTD%3e%0d%0a++++++++++++++%3cTD%3e%0d%0a++++++++++++++++%3cMerge%3eFalse%3c%2fMerge%3e%0d%0a++++++++++++++++%3cWidth%3e63.75%3c%2fWidth%3e%0d%0a++++++++++++++++%3cHeight%3e11.25%3c%2fHeight%3e%0d%0a++++++++++++++++%3cAlign%3eLeft%3c%2fAlign%3e%0d%0a++++++++++++++++%3cFontName%3eCalibri%3c%2fFontName%3e%0d%0a++++++++++++++++%3cWrapText%3eFalse%3c%2fWrapText%3e%0d%0a++++++++++++++++%3cFontSize%3e8%3c%2fFontSize%3e%0d%0a++++++++++++++++%3cX%3e6%3c%2fX%3e%0d%0a++++++++++++++++%3cY%3e18%3c%2fY%3e%0d%0a++++++++++++++%3c%2fTD%3e%0d%0a++++++++++++++%3cTD%3e%0d%0a++++++++++++++++%3cMerge%3eFalse%3c%2fMerge%3e%0d%0a++++++++++++++++%3cWidth%3e67.5%3c%2fWidth%3e%0d%0a++++++++++++++++%3cHeight%3e11.25%3c%2fHeight%3e%0d%0a++++++++++++++++%3cAlign%3eLeft%3c%2fAlign%3e%0d%0a++++++++++++++++%3cFontName%3eCalibri%3c%2fFontName%3e%0d%0a++++++++++++++++%3cWrapText%3eFalse%3c%2fWrapText%3e%0d%0a++++++++++++++++%3cFontSize%3e8%3c%2fFontSize%3e%0d%0a++++++++++++++++%3cX%3e7%3c%2fX%3e%0d%0a++++++++++++++++%3cY%3e18%3c%2fY%3e%0d%0a++++++++++++++++%3cChart%3e%0d%0a++++++++++++++++++%3cNameIndex%3e8%3c%2fNameIndex%3e%0d%0a++++++++++++++++++%3cZOrder%3e9%3c%2fZOrder%3e%0d%0a++++++++++++++++++%3cChartHeight%3e126.75%3c%2fChartHeight%3e%0d%0a++++++++++++++++++%3cChartWidth%3e207%3c%2fChartWidth%3e%0d%0a++++++++++++++++++%3cTopLeftRangeAddress%3e%3d'Dashboard'!%24G%2418%3c%2fTopLeftRangeAddress%3e%0d%0a++++++++++++++++++%3cAbsoluteTop%3e203.25%3c%2fAbsoluteTop%3e%0d%0a++++++++++++++++++%3cAbsoluteLeft%3e358.5%3c%2fAbsoluteLeft%3e%0d%0a++++++++++++++++++%3cShiftTop%3e2%3c%2fShiftTop%3e%0d%0a++++++++++++++++++%3cShiftLeft%3e57%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18%3c%2fY%3e%0d%0a++++++++++++++%3c%2fTD%3e%0d%0a++++++++++++++%3cTD%3e%0d%0a++++++++++++++++%3cMerge%3eFalse%3c%2fMerge%3e%0d%0a++++++++++++++++%3cWidth%3e50.25%3c%2fWidth%3e%0d%0a++++++++++++++++%3cHeight%3e11.25%3c%2fHeight%3e%0d%0a++++++++++++++++%3cAlign%3eLeft%3c%2fAlign%3e%0d%0a++++++++++++++++%3cFontName%3eCalibri%3c%2fFontName%3e%0d%0a++++++++++++++++%3cWrapText%3eFalse%3c%2fWrapText%3e%0d%0a++++++++++++++++%3cFontSize%3e8%3c%2fFontSize%3e%0d%0a++++++++++++++++%3cX%3e9%3c%2fX%3e%0d%0a++++++++++++++++%3cY%3e18%3c%2fY%3e%0d%0a++++++++++++++%3c%2fTD%3e%0d%0a++++++++++++++%3cTD%3e%0d%0a++++++++++++++++%3cMerge%3eFalse%3c%2fMerge%3e%0d%0a++++++++++++++++%3cWidth%3e50.25%3c%2fWidth%3e%0d%0a++++++++++++++++%3cHeight%3e11.25%3c%2fHeight%3e%0d%0a++++++++++++++++%3cAlign%3eLeft%3c%2fAlign%3e%0d%0a++++++++++++++++%3cFontName%3eCalibri%3c%2fFontName%3e%0d%0a++++++++++++++++%3cWrapText%3eFalse%3c%2fWrapText%3e%0d%0a++++++++++++++++%3cFontSize%3e8%3c%2fFontSize%3e%0d%0a++++++++++++++++%3cX%3e10%3c%2fX%3e%0d%0a++++++++++++++++%3cY%3e18%3c%2fY%3e%0d%0a++++++++++++++%3c%2fTD%3e%0d%0a++++++++++++++%3cTD%3e%0d%0a++++++++++++++++%3cMerge%3eFalse%3c%2fMerge%3e%0d%0a++++++++++++++++%3cWidth%3e50.25%3c%2fWidth%3e%0d%0a++++++++++++++++%3cHeight%3e11.25%3c%2fHeight%3e%0d%0a++++++++++++++++%3cAlign%3eLeft%3c%2fAlign%3e%0d%0a++++++++++++++++%3cFontName%3eCalibri%3c%2fFontName%3e%0d%0a++++++++++++++++%3cWrapText%3eFalse%3c%2fWrapText%3e%0d%0a++++++++++++++++%3cFontSize%3e8%3c%2fFontSize%3e%0d%0a++++++++++++++++%3cX%3e11%3c%2fX%3e%0d%0a++++++++++++++++%3cY%3e18%3c%2fY%3e%0d%0a++++++++++++++%3c%2fTD%3e%0d%0a++++++++++++++%3cTD%3e%0d%0a++++++++++++++++%3cMerge%3eFalse%3c%2fMerge%3e%0d%0a++++++++++++++++%3cWidth%3e50.25%3c%2fWidth%3e%0d%0a++++++++++++++++%3cHeight%3e11.25%3c%2fHeight%3e%0d%0a++++++++++++++++%3cAlign%3eLeft%3c%2fAlign%3e%0d%0a++++++++++++++++%3cFontName%3eCalibri%3c%2fFontName%3e%0d%0a++++++++++++++++%3cWrapText%3eFalse%3c%2fWrapText%3e%0d%0a++++++++++++++++%3cFontSize%3e8%3c%2fFontSize%3e%0d%0a++++++++++++++++%3cX%3e12%3c%2fX%3e%0d%0a++++++++++++++++%3cY%3e18%3c%2fY%3e%0d%0a++++++++++++++%3c%2fTD%3e%0d%0a++++++++++++++%3cTD%3e%0d%0a++++++++++++++++%3cMerge%3eFalse%3c%2fMerge%3e%0d%0a++++++++++++++++%3cWidth%3e50.25%3c%2fWidth%3e%0d%0a++++++++++++++++%3cHeight%3e11.25%3c%2fHeight%3e%0d%0a++++++++++++++++%3cAlign%3eLeft%3c%2fAlign%3e%0d%0a++++++++++++++++%3cFontName%3eCalibri%3c%2fFontName%3e%0d%0a++++++++++++++++%3cWrapText%3eFalse%3c%2fWrapText%3e%0d%0a++++++++++++++++%3cFontSize%3e8%3c%2fFontSize%3e%0d%0a++++++++++++++++%3cX%3e13%3c%2fX%3e%0d%0a++++++++++++++++%3cY%3e18%3c%2fY%3e%0d%0a++++++++++++++%3c%2fTD%3e%0d%0a++++++++++++++%3cTD%3e%0d%0a++++++++++++++++%3cMerge%3eFalse%3c%2fMerge%3e%0d%0a++++++++++++++++%3cWidth%3e50.25%3c%2fWidth%3e%0d%0a++++++++++++++++%3cHeight%3e11.25%3c%2fHeight%3e%0d%0a++++++++++++++++%3cAlign%3eLeft%3c%2fAlign%3e%0d%0a++++++++++++++++%3cFontName%3eCalibri%3c%2fFontName%3e%0d%0a++++++++++++++++%3cWrapText%3eFalse%3c%2fWrapText%3e%0d%0a++++++++++++++++%3cFontSize%3e8%3c%2fFontSize%3e%0d%0a++++++++++++++++%3cX%3e14%3c%2fX%3e%0d%0a++++++++++++++++%3cY%3e18%3c%2fY%3e%0d%0a++++++++++++++%3c%2fTD%3e%0d%0a++++++++++++++%3cTD%3e%0d%0a++++++++++++++++%3cMerge%3eFalse%3c%2fMerge%3e%0d%0a++++++++++++++++%3cWidth%3e50.25%3c%2fWidth%3e%0d%0a++++++++++++++++%3cHeight%3e11.25%3c%2fHeight%3e%0d%0a++++++++++++++++%3cAlign%3eLeft%3c%2fAlign%3e%0d%0a++++++++++++++++%3cFontName%3eCalibri%3c%2fFontName%3e%0d%0a++++++++++++++++%3cWrapText%3eFalse%3c%2fWrapText%3e%0d%0a++++++++++++++++%3cFontSize%3e8%3c%2fFontSize%3e%0d%0a++++++++++++++++%3cX%3e15%3c%2fX%3e%0d%0a++++++++++++++++%3cY%3e18%3c%2fY%3e%0d%0a++++++++++++++%3c%2fTD%3e%0d%0a++++++++++++++%3cTD%3e%0d%0a++++++++++++++++%3cMerge%3eFalse%3c%2fMerge%3e%0d%0a++++++++++++++++%3cWidth%3e50.25%3c%2fWidth%3e%0d%0a++++++++++++++++%3cHeight%3e11.25%3c%2fHeight%3e%0d%0a++++++++++++++++%3cAlign%3eLeft%3c%2fAlign%3e%0d%0a++++++++++++++++%3cFontName%3eCalibri%3c%2fFontName%3e%0d%0a++++++++++++++++%3cWrapText%3eFalse%3c%2fWrapText%3e%0d%0a++++++++++++++++%3cFontSize%3e8%3c%2fFontSize%3e%0d%0a++++++++++++++++%3cX%3e16%3c%2fX%3e%0d%0a++++++++++++++++%3cY%3e18%3c%2fY%3e%0d%0a++++++++++++++%3c%2fTD%3e%0d%0a++++++++++++++%3cTD%3e%0d%0a++++++++++++++++%3cMerge%3eFalse%3c%2fMerge%3e%0d%0a++++++++++++++++%3cWidth%3e50.25%3c%2fWidth%3e%0d%0a++++++++++++++++%3cHeight%3e11.25%3c%2fHeight%3e%0d%0a++++++++++++++++%3cAlign%3eLeft%3c%2fAlign%3e%0d%0a++++++++++++++++%3cFontName%3eCalibri%3c%2fFontName%3e%0d%0a++++++++++++++++%3cWrapText%3eFalse%3c%2fWrapText%3e%0d%0a++++++++++++++++%3cFontSize%3e8%3c%2fFontSize%3e%0d%0a++++++++++++++++%3cX%3e17%3c%2fX%3e%0d%0a++++++++++++++++%3cY%3e18%3c%2fY%3e%0d%0a++++++++++++++%3c%2fTD%3e%0d%0a++++++++++++++%3cTD%3e%0d%0a++++++++++++++++%3cMerge%3eFalse%3c%2fMerge%3e%0d%0a++++++++++++++++%3cWidth%3e15%3c%2fWidth%3e%0d%0a++++++++++++++++%3cHeight%3e11.25%3c%2fHeight%3e%0d%0a++++++++++++++++%3cAlign%3eLeft%3c%2fAlign%3e%0d%0a++++++++++++++++%3cFontName%3eCalibri%3c%2fFontName%3e%0d%0a++++++++++++++++%3cWrapText%3eFalse%3c%2fWrapText%3e%0d%0a++++++++++++++++%3cFontSize%3e8%3c%2fFontSize%3e%0d%0a++++++++++++++++%3cX%3e18%3c%2fX%3e%0d%0a++++++++++++++++%3cY%3e18%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19%3c%2fY%3e%0d%0a++++++++++++++%3c%2fTD%3e%0d%0a++++++++++++++%3cTD%3e%0d%0a++++++++++++++++%3cMerge%3eFalse%3c%2fMerge%3e%0d%0a++++++++++++++++%3cWidth%3e48%3c%2fWidth%3e%0d%0a++++++++++++++++%3cHeight%3e11.25%3c%2fHeight%3e%0d%0a++++++++++++++++%3cAlign%3eLeft%3c%2fAlign%3e%0d%0a++++++++++++++++%3cFontName%3eCalibri%3c%2fFontName%3e%0d%0a++++++++++++++++%3cWrapText%3eFalse%3c%2fWrapText%3e%0d%0a++++++++++++++++%3cFontSize%3e8%3c%2fFontSize%3e%0d%0a++++++++++++++++%3cX%3e2%3c%2fX%3e%0d%0a++++++++++++++++%3cY%3e19%3c%2fY%3e%0d%0a++++++++++++++%3c%2fTD%3e%0d%0a++++++++++++++%3cTD%3e%0d%0a++++++++++++++++%3cMerge%3eFalse%3c%2fMerge%3e%0d%0a++++++++++++++++%3cWidth%3e66%3c%2fWidth%3e%0d%0a++++++++++++++++%3cHeight%3e11.25%3c%2fHeight%3e%0d%0a++++++++++++++++%3cAlign%3eLeft%3c%2fAlign%3e%0d%0a++++++++++++++++%3cFontName%3eCalibri%3c%2fFontName%3e%0d%0a++++++++++++++++%3cWrapText%3eFalse%3c%2fWrapText%3e%0d%0a++++++++++++++++%3cFontSize%3e8%3c%2fFontSize%3e%0d%0a++++++++++++++++%3cX%3e3%3c%2fX%3e%0d%0a++++++++++++++++%3cY%3e19%3c%2fY%3e%0d%0a++++++++++++++%3c%2fTD%3e%0d%0a++++++++++++++%3cTD%3e%0d%0a++++++++++++++++%3cMerge%3eFalse%3c%2fMerge%3e%0d%0a++++++++++++++++%3cWidth%3e57.75%3c%2fWidth%3e%0d%0a++++++++++++++++%3cHeight%3e11.25%3c%2fHeight%3e%0d%0a++++++++++++++++%3cAlign%3eLeft%3c%2fAlign%3e%0d%0a++++++++++++++++%3cFontName%3eCalibri%3c%2fFontName%3e%0d%0a++++++++++++++++%3cWrapText%3eFalse%3c%2fWrapText%3e%0d%0a++++++++++++++++%3cFontSize%3e8%3c%2fFontSize%3e%0d%0a++++++++++++++++%3cX%3e4%3c%2fX%3e%0d%0a++++++++++++++++%3cY%3e19%3c%2fY%3e%0d%0a++++++++++++++%3c%2fTD%3e%0d%0a++++++++++++++%3cTD%3e%0d%0a++++++++++++++++%3cMerge%3eFalse%3c%2fMerge%3e%0d%0a++++++++++++++++%3cWidth%3e50.25%3c%2fWidth%3e%0d%0a++++++++++++++++%3cHeight%3e11.25%3c%2fHeight%3e%0d%0a++++++++++++++++%3cAlign%3eLeft%3c%2fAlign%3e%0d%0a++++++++++++++++%3cFontName%3eCalibri%3c%2fFontName%3e%0d%0a++++++++++++++++%3cWrapText%3eFalse%3c%2fWrapText%3e%0d%0a++++++++++++++++%3cFontSize%3e8%3c%2fFontSize%3e%0d%0a++++++++++++++++%3cX%3e5%3c%2fX%3e%0d%0a++++++++++++++++%3cY%3e19%3c%2fY%3e%0d%0a++++++++++++++%3c%2fTD%3e%0d%0a++++++++++++++%3cTD%3e%0d%0a++++++++++++++++%3cMerge%3eFalse%3c%2fMerge%3e%0d%0a++++++++++++++++%3cWidth%3e63.75%3c%2fWidth%3e%0d%0a++++++++++++++++%3cHeight%3e11.25%3c%2fHeight%3e%0d%0a++++++++++++++++%3cAlign%3eLeft%3c%2fAlign%3e%0d%0a++++++++++++++++%3cFontName%3eCalibri%3c%2fFontName%3e%0d%0a++++++++++++++++%3cWrapText%3eFalse%3c%2fWrapText%3e%0d%0a++++++++++++++++%3cFontSize%3e8%3c%2fFontSize%3e%0d%0a++++++++++++++++%3cX%3e6%3c%2fX%3e%0d%0a++++++++++++++++%3cY%3e19%3c%2fY%3e%0d%0a++++++++++++++%3c%2fTD%3e%0d%0a++++++++++++++%3cTD%3e%0d%0a++++++++++++++++%3cMerge%3eFalse%3c%2fMerge%3e%0d%0a++++++++++++++++%3cWidth%3e67.5%3c%2fWidth%3e%0d%0a++++++++++++++++%3cHeight%3e11.25%3c%2fHeight%3e%0d%0a++++++++++++++++%3cAlign%3eLeft%3c%2fAlign%3e%0d%0a++++++++++++++++%3cFontName%3eCalibri%3c%2fFontName%3e%0d%0a++++++++++++++++%3cWrapText%3eFalse%3c%2fWrapText%3e%0d%0a++++++++++++++++%3cFontSize%3e8%3c%2fFontSize%3e%0d%0a++++++++++++++++%3cX%3e7%3c%2fX%3e%0d%0a++++++++++++++++%3cY%3e19%3c%2fY%3e%0d%0a++++++++++++++%3c%2fTD%3e%0d%0a++++++++++++++%3cTD%3e%0d%0a++++++++++++++++%3cMerge%3eFalse%3c%2fMerge%3e%0d%0a++++++++++++++++%3cWidth%3e50.25%3c%2fWidth%3e%0d%0a++++++++++++++++%3cHeight%3e11.25%3c%2fHeight%3e%0d%0a++++++++++++++++%3cAlign%3eLeft%3c%2fAlign%3e%0d%0a++++++++++++++++%3cFontName%3eCalibri%3c%2fFontName%3e%0d%0a++++++++++++++++%3cWrapText%3eFalse%3c%2fWrapText%3e%0d%0a++++++++++++++++%3cFontSize%3e8%3c%2fFontSize%3e%0d%0a++++++++++++++++%3cX%3e8%3c%2fX%3e%0d%0a++++++++++++++++%3cY%3e19%3c%2fY%3e%0d%0a++++++++++++++%3c%2fTD%3e%0d%0a++++++++++++++%3cTD%3e%0d%0a++++++++++++++++%3cMerge%3eFalse%3c%2fMerge%3e%0d%0a++++++++++++++++%3cWidth%3e50.25%3c%2fWidth%3e%0d%0a++++++++++++++++%3cHeight%3e11.25%3c%2fHeight%3e%0d%0a++++++++++++++++%3cAlign%3eLeft%3c%2fAlign%3e%0d%0a++++++++++++++++%3cFontName%3eCalibri%3c%2fFontName%3e%0d%0a++++++++++++++++%3cWrapText%3eFalse%3c%2fWrapText%3e%0d%0a++++++++++++++++%3cFontSize%3e8%3c%2fFontSize%3e%0d%0a++++++++++++++++%3cX%3e9%3c%2fX%3e%0d%0a++++++++++++++++%3cY%3e19%3c%2fY%3e%0d%0a++++++++++++++%3c%2fTD%3e%0d%0a++++++++++++++%3cTD%3e%0d%0a++++++++++++++++%3cMerge%3eFalse%3c%2fMerge%3e%0d%0a++++++++++++++++%3cWidth%3e50.25%3c%2fWidth%3e%0d%0a++++++++++++++++%3cHeight%3e11.25%3c%2fHeight%3e%0d%0a++++++++++++++++%3cAlign%3eLeft%3c%2fAlign%3e%0d%0a++++++++++++++++%3cFontName%3eCalibri%3c%2fFontName%3e%0d%0a++++++++++++++++%3cWrapText%3eFalse%3c%2fWrapText%3e%0d%0a++++++++++++++++%3cFontSize%3e8%3c%2fFontSize%3e%0d%0a++++++++++++++++%3cX%3e10%3c%2fX%3e%0d%0a++++++++++++++++%3cY%3e19%3c%2fY%3e%0d%0a++++++++++++++%3c%2fTD%3e%0d%0a++++++++++++++%3cTD%3e%0d%0a++++++++++++++++%3cMerge%3eFalse%3c%2fMerge%3e%0d%0a++++++++++++++++%3cWidth%3e50.25%3c%2fWidth%3e%0d%0a++++++++++++++++%3cHeight%3e11.25%3c%2fHeight%3e%0d%0a++++++++++++++++%3cAlign%3eLeft%3c%2fAlign%3e%0d%0a++++++++++++++++%3cFontName%3eCalibri%3c%2fFontName%3e%0d%0a++++++++++++++++%3cWrapText%3eFalse%3c%2fWrapText%3e%0d%0a++++++++++++++++%3cFontSize%3e8%3c%2fFontSize%3e%0d%0a++++++++++++++++%3cX%3e11%3c%2fX%3e%0d%0a++++++++++++++++%3cY%3e19%3c%2fY%3e%0d%0a++++++++++++++%3c%2fTD%3e%0d%0a++++++++++++++%3cTD%3e%0d%0a++++++++++++++++%3cMerge%3eFalse%3c%2fMerge%3e%0d%0a++++++++++++++++%3cWidth%3e50.25%3c%2fWidth%3e%0d%0a++++++++++++++++%3cHeight%3e11.25%3c%2fHeight%3e%0d%0a++++++++++++++++%3cAlign%3eLeft%3c%2fAlign%3e%0d%0a++++++++++++++++%3cFontName%3eCalibri%3c%2fFontName%3e%0d%0a++++++++++++++++%3cWrapText%3eFalse%3c%2fWrapText%3e%0d%0a++++++++++++++++%3cFontSize%3e8%3c%2fFontSize%3e%0d%0a++++++++++++++++%3cX%3e12%3c%2fX%3e%0d%0a++++++++++++++++%3cY%3e19%3c%2fY%3e%0d%0a++++++++++++++%3c%2fTD%3e%0d%0a++++++++++++++%3cTD%3e%0d%0a++++++++++++++++%3cMerge%3eFalse%3c%2fMerge%3e%0d%0a++++++++++++++++%3cWidth%3e50.25%3c%2fWidth%3e%0d%0a++++++++++++++++%3cHeight%3e11.25%3c%2fHeight%3e%0d%0a++++++++++++++++%3cAlign%3eLeft%3c%2fAlign%3e%0d%0a++++++++++++++++%3cFontName%3eCalibri%3c%2fFontName%3e%0d%0a++++++++++++++++%3cWrapText%3eFalse%3c%2fWrapText%3e%0d%0a++++++++++++++++%3cFontSize%3e8%3c%2fFontSize%3e%0d%0a++++++++++++++++%3cX%3e13%3c%2fX%3e%0d%0a++++++++++++++++%3cY%3e19%3c%2fY%3e%0d%0a++++++++++++++%3c%2fTD%3e%0d%0a++++++++++++++%3cTD%3e%0d%0a++++++++++++++++%3cMerge%3eFalse%3c%2fMerge%3e%0d%0a++++++++++++++++%3cWidth%3e50.25%3c%2fWidth%3e%0d%0a++++++++++++++++%3cHeight%3e11.25%3c%2fHeight%3e%0d%0a++++++++++++++++%3cAlign%3eLeft%3c%2fAlign%3e%0d%0a++++++++++++++++%3cFontName%3eCalibri%3c%2fFontName%3e%0d%0a++++++++++++++++%3cWrapText%3eFalse%3c%2fWrapText%3e%0d%0a++++++++++++++++%3cFontSize%3e8%3c%2fFontSize%3e%0d%0a++++++++++++++++%3cX%3e14%3c%2fX%3e%0d%0a++++++++++++++++%3cY%3e19%3c%2fY%3e%0d%0a++++++++++++++%3c%2fTD%3e%0d%0a++++++++++++++%3cTD%3e%0d%0a++++++++++++++++%3cMerge%3eFalse%3c%2fMerge%3e%0d%0a++++++++++++++++%3cWidth%3e50.25%3c%2fWidth%3e%0d%0a++++++++++++++++%3cHeight%3e11.25%3c%2fHeight%3e%0d%0a++++++++++++++++%3cAlign%3eLeft%3c%2fAlign%3e%0d%0a++++++++++++++++%3cFontName%3eCalibri%3c%2fFontName%3e%0d%0a++++++++++++++++%3cWrapText%3eFalse%3c%2fWrapText%3e%0d%0a++++++++++++++++%3cFontSize%3e8%3c%2fFontSize%3e%0d%0a++++++++++++++++%3cX%3e15%3c%2fX%3e%0d%0a++++++++++++++++%3cY%3e19%3c%2fY%3e%0d%0a++++++++++++++%3c%2fTD%3e%0d%0a++++++++++++++%3cTD%3e%0d%0a++++++++++++++++%3cMerge%3eFalse%3c%2fMerge%3e%0d%0a++++++++++++++++%3cWidth%3e50.25%3c%2fWidth%3e%0d%0a++++++++++++++++%3cHeight%3e11.25%3c%2fHeight%3e%0d%0a++++++++++++++++%3cAlign%3eLeft%3c%2fAlign%3e%0d%0a++++++++++++++++%3cFontName%3eCalibri%3c%2fFontName%3e%0d%0a++++++++++++++++%3cWrapText%3eFalse%3c%2fWrapText%3e%0d%0a++++++++++++++++%3cFontSize%3e8%3c%2fFontSize%3e%0d%0a++++++++++++++++%3cX%3e16%3c%2fX%3e%0d%0a++++++++++++++++%3cY%3e19%3c%2fY%3e%0d%0a++++++++++++++%3c%2fTD%3e%0d%0a++++++++++++++%3cTD%3e%0d%0a++++++++++++++++%3cMerge%3eFalse%3c%2fMerge%3e%0d%0a++++++++++++++++%3cWidth%3e50.25%3c%2fWidth%3e%0d%0a++++++++++++++++%3cHeight%3e11.25%3c%2fHeight%3e%0d%0a++++++++++++++++%3cAlign%3eLeft%3c%2fAlign%3e%0d%0a++++++++++++++++%3cFontName%3eCalibri%3c%2fFontName%3e%0d%0a++++++++++++++++%3cWrapText%3eFalse%3c%2fWrapText%3e%0d%0a++++++++++++++++%3cFontSize%3e8%3c%2fFontSize%3e%0d%0a++++++++++++++++%3cX%3e17%3c%2fX%3e%0d%0a++++++++++++++++%3cY%3e19%3c%2fY%3e%0d%0a++++++++++++++%3c%2fTD%3e%0d%0a++++++++++++++%3cTD%3e%0d%0a++++++++++++++++%3cMerge%3eFalse%3c%2fMerge%3e%0d%0a++++++++++++++++%3cWidth%3e15%3c%2fWidth%3e%0d%0a++++++++++++++++%3cHeight%3e11.25%3c%2fHeight%3e%0d%0a++++++++++++++++%3cAlign%3eLeft%3c%2fAlign%3e%0d%0a++++++++++++++++%3cFontName%3eCalibri%3c%2fFontName%3e%0d%0a++++++++++++++++%3cWrapText%3eFalse%3c%2fWrapText%3e%0d%0a++++++++++++++++%3cFontSize%3e8%3c%2fFontSize%3e%0d%0a++++++++++++++++%3cX%3e18%3c%2fX%3e%0d%0a++++++++++++++++%3cY%3e19%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20%3c%2fY%3e%0d%0a++++++++++++++%3c%2fTD%3e%0d%0a++++++++++++++%3cTD%3e%0d%0a++++++++++++++++%3cMerge%3eFalse%3c%2fMerge%3e%0d%0a++++++++++++++++%3cWidth%3e48%3c%2fWidth%3e%0d%0a++++++++++++++++%3cHeight%3e11.25%3c%2fHeight%3e%0d%0a++++++++++++++++%3cAlign%3eLeft%3c%2fAlign%3e%0d%0a++++++++++++++++%3cFontName%3eCalibri%3c%2fFontName%3e%0d%0a++++++++++++++++%3cWrapText%3eFalse%3c%2fWrapText%3e%0d%0a++++++++++++++++%3cFontSize%3e8%3c%2fFontSize%3e%0d%0a++++++++++++++++%3cX%3e2%3c%2fX%3e%0d%0a++++++++++++++++%3cY%3e20%3c%2fY%3e%0d%0a++++++++++++++++%3cFormControls%3e%0d%0a++++++++++++++++++%3cFormControl%3e%0d%0a++++++++++++++++++++%3cLabelAddress%3e%3dLists!%24E%244%3a%24E%2412%3c%2fLabelAddress%3e%0d%0a++++++++++++++++++++%3cTopLeftCellAddress%3e%3d'Dashboard'!%24B%2420%3c%2fTopLeftCellAddress%3e%0d%0a++++++++++++++++++++%3cDefaultValue%3e7%3c%2fDefaultValue%3e%0d%0a++++++++++++++++++++%3cWidth%3e109.5%3c%2fWidth%3e%0d%0a++++++++++++++++++++%3cHeight%3e90.75%3c%2fHeight%3e%0d%0a++++++++++++++++++++%3cLeft%3e15%3c%2fLeft%3e%0d%0a++++++++++++++++++++%3cTop%3e223.5%3c%2fTop%3e%0d%0a++++++++++++++++++++%3cNameIndex%3e1%3c%2fNameIndex%3e%0d%0a++++++++++++++++++++%3cChecked%3efalse%3c%2fChecked%3e%0d%0a++++++++++++++++++++%3cRefersTo%3e%3dLists!%24E%241%3c%2fRefersTo%3e%0d%0a++++++++++++++++++++%3cType%3eListBox%3c%2fType%3e%0d%0a++++++++++++++++++++%3cListValues+%2f%3e%0d%0a++++++++++++++++++++%3cShiftTop%3e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20%3c%2fY%3e%0d%0a++++++++++++++%3c%2fTD%3e%0d%0a++++++++++++++%3cTD%3e%0d%0a++++++++++++++++%3cMerge%3eFalse%3c%2fMerge%3e%0d%0a++++++++++++++++%3cWidth%3e57.75%3c%2fWidth%3e%0d%0a++++++++++++++++%3cHeight%3e11.25%3c%2fHeight%3e%0d%0a++++++++++++++++%3cAlign%3eLeft%3c%2fAlign%3e%0d%0a++++++++++++++++%3cFontName%3eCalibri%3c%2fFontName%3e%0d%0a++++++++++++++++%3cWrapText%3eFalse%3c%2fWrapText%3e%0d%0a++++++++++++++++%3cFontSize%3e8%3c%2fFontSize%3e%0d%0a++++++++++++++++%3cX%3e4%3c%2fX%3e%0d%0a++++++++++++++++%3cY%3e20%3c%2fY%3e%0d%0a++++++++++++++%3c%2fTD%3e%0d%0a++++++++++++++%3cTD%3e%0d%0a++++++++++++++++%3cMerge%3eFalse%3c%2fMerge%3e%0d%0a++++++++++++++++%3cWidth%3e50.25%3c%2fWidth%3e%0d%0a++++++++++++++++%3cHeight%3e11.25%3c%2fHeight%3e%0d%0a++++++++++++++++%3cAlign%3eLeft%3c%2fAlign%3e%0d%0a++++++++++++++++%3cFontName%3eCalibri%3c%2fFontName%3e%0d%0a++++++++++++++++%3cWrapText%3eFalse%3c%2fWrapText%3e%0d%0a++++++++++++++++%3cFontSize%3e8%3c%2fFontSize%3e%0d%0a++++++++++++++++%3cX%3e5%3c%2fX%3e%0d%0a++++++++++++++++%3cY%3e20%3c%2fY%3e%0d%0a++++++++++++++%3c%2fTD%3e%0d%0a++++++++++++++%3cTD%3e%0d%0a++++++++++++++++%3cMerge%3eFalse%3c%2fMerge%3e%0d%0a++++++++++++++++%3cWidth%3e63.75%3c%2fWidth%3e%0d%0a++++++++++++++++%3cHeight%3e11.25%3c%2fHeight%3e%0d%0a++++++++++++++++%3cAlign%3eLeft%3c%2fAlign%3e%0d%0a++++++++++++++++%3cFontName%3eCalibri%3c%2fFontName%3e%0d%0a++++++++++++++++%3cWrapText%3eFalse%3c%2fWrapText%3e%0d%0a++++++++++++++++%3cFontSize%3e8%3c%2fFontSize%3e%0d%0a++++++++++++++++%3cX%3e6%3c%2fX%3e%0d%0a++++++++++++++++%3cY%3e20%3c%2fY%3e%0d%0a++++++++++++++%3c%2fTD%3e%0d%0a++++++++++++++%3cTD%3e%0d%0a++++++++++++++++%3cMerge%3eFalse%3c%2fMerge%3e%0d%0a++++++++++++++++%3cWidth%3e67.5%3c%2fWidth%3e%0d%0a++++++++++++++++%3cHeight%3e11.25%3c%2fHeight%3e%0d%0a++++++++++++++++%3cAlign%3eLeft%3c%2fAlign%3e%0d%0a++++++++++++++++%3cFontName%3eCalibri%3c%2fFontName%3e%0d%0a++++++++++++++++%3cWrapText%3eFalse%3c%2fWrapText%3e%0d%0a++++++++++++++++%3cFontSize%3e8%3c%2fFontSize%3e%0d%0a++++++++++++++++%3cX%3e7%3c%2fX%3e%0d%0a++++++++++++++++%3cY%3e20%3c%2fY%3e%0d%0a++++++++++++++%3c%2fTD%3e%0d%0a++++++++++++++%3cTD%3e%0d%0a++++++++++++++++%3cMerge%3eFalse%3c%2fMerge%3e%0d%0a++++++++++++++++%3cWidth%3e50.25%3c%2fWidth%3e%0d%0a++++++++++++++++%3cHeight%3e11.25%3c%2fHeight%3e%0d%0a++++++++++++++++%3cAlign%3eLeft%3c%2fAlign%3e%0d%0a++++++++++++++++%3cFontName%3eCalibri%3c%2fFontName%3e%0d%0a++++++++++++++++%3cWrapText%3eFalse%3c%2fWrapText%3e%0d%0a++++++++++++++++%3cFontSize%3e8%3c%2fFontSize%3e%0d%0a++++++++++++++++%3cX%3e8%3c%2fX%3e%0d%0a++++++++++++++++%3cY%3e20%3c%2fY%3e%0d%0a++++++++++++++%3c%2fTD%3e%0d%0a++++++++++++++%3cTD%3e%0d%0a++++++++++++++++%3cMerge%3eFalse%3c%2fMerge%3e%0d%0a++++++++++++++++%3cWidth%3e50.25%3c%2fWidth%3e%0d%0a++++++++++++++++%3cHeight%3e11.25%3c%2fHeight%3e%0d%0a++++++++++++++++%3cAlign%3eLeft%3c%2fAlign%3e%0d%0a++++++++++++++++%3cFontName%3eCalibri%3c%2fFontName%3e%0d%0a++++++++++++++++%3cWrapText%3eFalse%3c%2fWrapText%3e%0d%0a++++++++++++++++%3cFontSize%3e8%3c%2fFontSize%3e%0d%0a++++++++++++++++%3cX%3e9%3c%2fX%3e%0d%0a++++++++++++++++%3cY%3e20%3c%2fY%3e%0d%0a++++++++++++++%3c%2fTD%3e%0d%0a++++++++++++++%3cTD%3e%0d%0a++++++++++++++++%3cMerge%3eFalse%3c%2fMerge%3e%0d%0a++++++++++++++++%3cWidth%3e50.25%3c%2fWidth%3e%0d%0a++++++++++++++++%3cHeight%3e11.25%3c%2fHeight%3e%0d%0a++++++++++++++++%3cAlign%3eLeft%3c%2fAlign%3e%0d%0a++++++++++++++++%3cFontName%3eCalibri%3c%2fFontName%3e%0d%0a++++++++++++++++%3cWrapText%3eFalse%3c%2fWrapText%3e%0d%0a++++++++++++++++%3cFontSize%3e8%3c%2fFontSize%3e%0d%0a++++++++++++++++%3cX%3e10%3c%2fX%3e%0d%0a++++++++++++++++%3cY%3e20%3c%2fY%3e%0d%0a++++++++++++++%3c%2fTD%3e%0d%0a++++++++++++++%3cTD%3e%0d%0a++++++++++++++++%3cMerge%3eFalse%3c%2fMerge%3e%0d%0a++++++++++++++++%3cWidth%3e50.25%3c%2fWidth%3e%0d%0a++++++++++++++++%3cHeight%3e11.25%3c%2fHeight%3e%0d%0a++++++++++++++++%3cAlign%3eLeft%3c%2fAlign%3e%0d%0a++++++++++++++++%3cFontName%3eCalibri%3c%2fFontName%3e%0d%0a++++++++++++++++%3cWrapText%3eFalse%3c%2fWrapText%3e%0d%0a++++++++++++++++%3cFontSize%3e8%3c%2fFontSize%3e%0d%0a++++++++++++++++%3cX%3e11%3c%2fX%3e%0d%0a++++++++++++++++%3cY%3e20%3c%2fY%3e%0d%0a++++++++++++++%3c%2fTD%3e%0d%0a++++++++++++++%3cTD%3e%0d%0a++++++++++++++++%3cMerge%3eFalse%3c%2fMerge%3e%0d%0a++++++++++++++++%3cWidth%3e50.25%3c%2fWidth%3e%0d%0a++++++++++++++++%3cHeight%3e11.25%3c%2fHeight%3e%0d%0a++++++++++++++++%3cAlign%3eLeft%3c%2fAlign%3e%0d%0a++++++++++++++++%3cFontName%3eCalibri%3c%2fFontName%3e%0d%0a++++++++++++++++%3cWrapText%3eFalse%3c%2fWrapText%3e%0d%0a++++++++++++++++%3cFontSize%3e8%3c%2fFontSize%3e%0d%0a++++++++++++++++%3cX%3e12%3c%2fX%3e%0d%0a++++++++++++++++%3cY%3e20%3c%2fY%3e%0d%0a++++++++++++++%3c%2fTD%3e%0d%0a++++++++++++++%3cTD%3e%0d%0a++++++++++++++++%3cMerge%3eFalse%3c%2fMerge%3e%0d%0a++++++++++++++++%3cWidth%3e50.25%3c%2fWidth%3e%0d%0a++++++++++++++++%3cHeight%3e11.25%3c%2fHeight%3e%0d%0a++++++++++++++++%3cAlign%3eLeft%3c%2fAlign%3e%0d%0a++++++++++++++++%3cFontName%3eCalibri%3c%2fFontName%3e%0d%0a++++++++++++++++%3cWrapText%3eFalse%3c%2fWrapText%3e%0d%0a++++++++++++++++%3cFontSize%3e8%3c%2fFontSize%3e%0d%0a++++++++++++++++%3cX%3e13%3c%2fX%3e%0d%0a++++++++++++++++%3cY%3e20%3c%2fY%3e%0d%0a++++++++++++++%3c%2fTD%3e%0d%0a++++++++++++++%3cTD%3e%0d%0a++++++++++++++++%3cMerge%3eFalse%3c%2fMerge%3e%0d%0a++++++++++++++++%3cWidth%3e50.25%3c%2fWidth%3e%0d%0a++++++++++++++++%3cHeight%3e11.25%3c%2fHeight%3e%0d%0a++++++++++++++++%3cAlign%3eLeft%3c%2fAlign%3e%0d%0a++++++++++++++++%3cFontName%3eCalibri%3c%2fFontName%3e%0d%0a++++++++++++++++%3cWrapText%3eFalse%3c%2fWrapText%3e%0d%0a++++++++++++++++%3cFontSize%3e8%3c%2fFontSize%3e%0d%0a++++++++++++++++%3cX%3e14%3c%2fX%3e%0d%0a++++++++++++++++%3cY%3e20%3c%2fY%3e%0d%0a++++++++++++++%3c%2fTD%3e%0d%0a++++++++++++++%3cTD%3e%0d%0a++++++++++++++++%3cMerge%3eFalse%3c%2fMerge%3e%0d%0a++++++++++++++++%3cWidth%3e50.25%3c%2fWidth%3e%0d%0a++++++++++++++++%3cHeight%3e11.25%3c%2fHeight%3e%0d%0a++++++++++++++++%3cAlign%3eLeft%3c%2fAlign%3e%0d%0a++++++++++++++++%3cFontName%3eCalibri%3c%2fFontName%3e%0d%0a++++++++++++++++%3cWrapText%3eFalse%3c%2fWrapText%3e%0d%0a++++++++++++++++%3cFontSize%3e8%3c%2fFontSize%3e%0d%0a++++++++++++++++%3cX%3e15%3c%2fX%3e%0d%0a++++++++++++++++%3cY%3e20%3c%2fY%3e%0d%0a++++++++++++++%3c%2fTD%3e%0d%0a++++++++++++++%3cTD%3e%0d%0a++++++++++++++++%3cMerge%3eFalse%3c%2fMerge%3e%0d%0a++++++++++++++++%3cWidth%3e50.25%3c%2fWidth%3e%0d%0a++++++++++++++++%3cHeight%3e11.25%3c%2fHeight%3e%0d%0a++++++++++++++++%3cAlign%3eLeft%3c%2fAlign%3e%0d%0a++++++++++++++++%3cFontName%3eCalibri%3c%2fFontName%3e%0d%0a++++++++++++++++%3cWrapText%3eFalse%3c%2fWrapText%3e%0d%0a++++++++++++++++%3cFontSize%3e8%3c%2fFontSize%3e%0d%0a++++++++++++++++%3cX%3e16%3c%2fX%3e%0d%0a++++++++++++++++%3cY%3e20%3c%2fY%3e%0d%0a++++++++++++++%3c%2fTD%3e%0d%0a++++++++++++++%3cTD%3e%0d%0a++++++++++++++++%3cMerge%3eFalse%3c%2fMerge%3e%0d%0a++++++++++++++++%3cWidth%3e50.25%3c%2fWidth%3e%0d%0a++++++++++++++++%3cHeight%3e11.25%3c%2fHeight%3e%0d%0a++++++++++++++++%3cAlign%3eLeft%3c%2fAlign%3e%0d%0a++++++++++++++++%3cFontName%3eCalibri%3c%2fFontName%3e%0d%0a++++++++++++++++%3cWrapText%3eFalse%3c%2fWrapText%3e%0d%0a++++++++++++++++%3cFontSize%3e8%3c%2fFontSize%3e%0d%0a++++++++++++++++%3cX%3e17%3c%2fX%3e%0d%0a++++++++++++++++%3cY%3e20%3c%2fY%3e%0d%0a++++++++++++++%3c%2fTD%3e%0d%0a++++++++++++++%3cTD%3e%0d%0a++++++++++++++++%3cMerge%3eFalse%3c%2fMerge%3e%0d%0a++++</t>
  </si>
  <si>
    <t xml:space="preserve"> ++++++++++++%3cWidth%3e15%3c%2fWidth%3e%0d%0a++++++++++++++++%3cHeight%3e11.25%3c%2fHeight%3e%0d%0a++++++++++++++++%3cAlign%3eLeft%3c%2fAlign%3e%0d%0a++++++++++++++++%3cFontName%3eCalibri%3c%2fFontName%3e%0d%0a++++++++++++++++%3cWrapText%3eFalse%3c%2fWrapText%3e%0d%0a++++++++++++++++%3cFontSize%3e8%3c%2fFontSize%3e%0d%0a++++++++++++++++%3cX%3e18%3c%2fX%3e%0d%0a++++++++++++++++%3cY%3e20%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21%3c%2fY%3e%0d%0a++++++++++++++%3c%2fTD%3e%0d%0a++++++++++++++%3cTD%3e%0d%0a++++++++++++++++%3cMerge%3eFalse%3c%2fMerge%3e%0d%0a++++++++++++++++%3cWidth%3e48%3c%2fWidth%3e%0d%0a++++++++++++++++%3cHeight%3e11.25%3c%2fHeight%3e%0d%0a++++++++++++++++%3cAlign%3eLeft%3c%2fAlign%3e%0d%0a++++++++++++++++%3cFontName%3eCalibri%3c%2fFontName%3e%0d%0a++++++++++++++++%3cWrapText%3eFalse%3c%2fWrapText%3e%0d%0a++++++++++++++++%3cFontSize%3e8%3c%2fFontSize%3e%0d%0a++++++++++++++++%3cX%3e2%3c%2fX%3e%0d%0a++++++++++++++++%3cY%3e21%3c%2fY%3e%0d%0a++++++++++++++%3c%2fTD%3e%0d%0a++++++++++++++%3cTD%3e%0d%0a++++++++++++++++%3cMerge%3eFalse%3c%2fMerge%3e%0d%0a++++++++++++++++%3cWidth%3e66%3c%2fWidth%3e%0d%0a++++++++++++++++%3cHeight%3e11.25%3c%2fHeight%3e%0d%0a++++++++++++++++%3cAlign%3eLeft%3c%2fAlign%3e%0d%0a++++++++++++++++%3cFontName%3eCalibri%3c%2fFontName%3e%0d%0a++++++++++++++++%3cWrapText%3eFalse%3c%2fWrapText%3e%0d%0a++++++++++++++++%3cFontSize%3e8%3c%2fFontSize%3e%0d%0a++++++++++++++++%3cX%3e3%3c%2fX%3e%0d%0a++++++++++++++++%3cY%3e21%3c%2fY%3e%0d%0a++++++++++++++%3c%2fTD%3e%0d%0a++++++++++++++%3cTD%3e%0d%0a++++++++++++++++%3cMerge%3eFalse%3c%2fMerge%3e%0d%0a++++++++++++++++%3cWidth%3e57.75%3c%2fWidth%3e%0d%0a++++++++++++++++%3cHeight%3e11.25%3c%2fHeight%3e%0d%0a++++++++++++++++%3cAlign%3eLeft%3c%2fAlign%3e%0d%0a++++++++++++++++%3cFontName%3eCalibri%3c%2fFontName%3e%0d%0a++++++++++++++++%3cWrapText%3eFalse%3c%2fWrapText%3e%0d%0a++++++++++++++++%3cFontSize%3e8%3c%2fFontSize%3e%0d%0a++++++++++++++++%3cX%3e4%3c%2fX%3e%0d%0a++++++++++++++++%3cY%3e21%3c%2fY%3e%0d%0a++++++++++++++%3c%2fTD%3e%0d%0a++++++++++++++%3cTD%3e%0d%0a++++++++++++++++%3cMerge%3eFalse%3c%2fMerge%3e%0d%0a++++++++++++++++%3cWidth%3e50.25%3c%2fWidth%3e%0d%0a++++++++++++++++%3cHeight%3e11.25%3c%2fHeight%3e%0d%0a++++++++++++++++%3cAlign%3eLeft%3c%2fAlign%3e%0d%0a++++++++++++++++%3cFontName%3eCalibri%3c%2fFontName%3e%0d%0a++++++++++++++++%3cWrapText%3eFalse%3c%2fWrapText%3e%0d%0a++++++++++++++++%3cFontSize%3e8%3c%2fFontSize%3e%0d%0a++++++++++++++++%3cX%3e5%3c%2fX%3e%0d%0a++++++++++++++++%3cY%3e21%3c%2fY%3e%0d%0a++++++++++++++%3c%2fTD%3e%0d%0a++++++++++++++%3cTD%3e%0d%0a++++++++++++++++%3cMerge%3eFalse%3c%2fMerge%3e%0d%0a++++++++++++++++%3cWidth%3e63.75%3c%2fWidth%3e%0d%0a++++++++++++++++%3cHeight%3e11.25%3c%2fHeight%3e%0d%0a++++++++++++++++%3cAlign%3eLeft%3c%2fAlign%3e%0d%0a++++++++++++++++%3cFontName%3eCalibri%3c%2fFontName%3e%0d%0a++++++++++++++++%3cWrapText%3eFalse%3c%2fWrapText%3e%0d%0a++++++++++++++++%3cFontSize%3e8%3c%2fFontSize%3e%0d%0a++++++++++++++++%3cX%3e6%3c%2fX%3e%0d%0a++++++++++++++++%3cY%3e21%3c%2fY%3e%0d%0a++++++++++++++%3c%2fTD%3e%0d%0a++++++++++++++%3cTD%3e%0d%0a++++++++++++++++%3cMerge%3eFalse%3c%2fMerge%3e%0d%0a++++++++++++++++%3cWidth%3e67.5%3c%2fWidth%3e%0d%0a++++++++++++++++%3cHeight%3e11.25%3c%2fHeight%3e%0d%0a++++++++++++++++%3cAlign%3eLeft%3c%2fAlign%3e%0d%0a++++++++++++++++%3cFontName%3eCalibri%3c%2fFontName%3e%0d%0a++++++++++++++++%3cWrapText%3eFalse%3c%2fWrapText%3e%0d%0a++++++++++++++++%3cFontSize%3e8%3c%2fFontSize%3e%0d%0a++++++++++++++++%3cX%3e7%3c%2fX%3e%0d%0a++++++++++++++++%3cY%3e21%3c%2fY%3e%0d%0a++++++++++++++%3c%2fTD%3e%0d%0a++++++++++++++%3cTD%3e%0d%0a++++++++++++++++%3cMerge%3eFalse%3c%2fMerge%3e%0d%0a++++++++++++++++%3cWidth%3e50.25%3c%2fWidth%3e%0d%0a++++++++++++++++%3cHeight%3e11.25%3c%2fHeight%3e%0d%0a++++++++++++++++%3cAlign%3eLeft%3c%2fAlign%3e%0d%0a++++++++++++++++%3cFontName%3eCalibri%3c%2fFontName%3e%0d%0a++++++++++++++++%3cWrapText%3eFalse%3c%2fWrapText%3e%0d%0a++++++++++++++++%3cFontSize%3e8%3c%2fFontSize%3e%0d%0a++++++++++++++++%3cX%3e8%3c%2fX%3e%0d%0a++++++++++++++++%3cY%3e21%3c%2fY%3e%0d%0a++++++++++++++%3c%2fTD%3e%0d%0a++++++++++++++%3cTD%3e%0d%0a++++++++++++++++%3cMerge%3eFalse%3c%2fMerge%3e%0d%0a++++++++++++++++%3cWidth%3e50.25%3c%2fWidth%3e%0d%0a++++++++++++++++%3cHeight%3e11.25%3c%2fHeight%3e%0d%0a++++++++++++++++%3cAlign%3eLeft%3c%2fAlign%3e%0d%0a++++++++++++++++%3cFontName%3eCalibri%3c%2fFontName%3e%0d%0a++++++++++++++++%3cWrapText%3eFalse%3c%2fWrapText%3e%0d%0a++++++++++++++++%3cFontSize%3e8%3c%2fFontSize%3e%0d%0a++++++++++++++++%3cX%3e9%3c%2fX%3e%0d%0a++++++++++++++++%3cY%3e21%3c%2fY%3e%0d%0a++++++++++++++%3c%2fTD%3e%0d%0a++++++++++++++%3cTD%3e%0d%0a++++++++++++++++%3cMerge%3eFalse%3c%2fMerge%3e%0d%0a++++++++++++++++%3cWidth%3e50.25%3c%2fWidth%3e%0d%0a++++++++++++++++%3cHeight%3e11.25%3c%2fHeight%3e%0d%0a++++++++++++++++%3cAlign%3eLeft%3c%2fAlign%3e%0d%0a++++++++++++++++%3cFontName%3eCalibri%3c%2fFontName%3e%0d%0a++++++++++++++++%3cWrapText%3eFalse%3c%2fWrapText%3e%0d%0a++++++++++++++++%3cFontSize%3e8%3c%2fFontSize%3e%0d%0a++++++++++++++++%3cX%3e10%3c%2fX%3e%0d%0a++++++++++++++++%3cY%3e21%3c%2fY%3e%0d%0a++++++++++++++%3c%2fTD%3e%0d%0a++++++++++++++%3cTD%3e%0d%0a++++++++++++++++%3cMerge%3eFalse%3c%2fMerge%3e%0d%0a++++++++++++++++%3cWidth%3e50.25%3c%2fWidth%3e%0d%0a++++++++++++++++%3cHeight%3e11.25%3c%2fHeight%3e%0d%0a++++++++++++++++%3cAlign%3eLeft%3c%2fAlign%3e%0d%0a++++++++++++++++%3cFontName%3eCalibri%3c%2fFontName%3e%0d%0a++++++++++++++++%3cWrapText%3eFalse%3c%2fWrapText%3e%0d%0a++++++++++++++++%3cFontSize%3e8%3c%2fFontSize%3e%0d%0a++++++++++++++++%3cX%3e11%3c%2fX%3e%0d%0a++++++++++++++++%3cY%3e21%3c%2fY%3e%0d%0a++++++++++++++%3c%2fTD%3e%0d%0a++++++++++++++%3cTD%3e%0d%0a++++++++++++++++%3cMerge%3eFalse%3c%2fMerge%3e%0d%0a++++++++++++++++%3cWidth%3e50.25%3c%2fWidth%3e%0d%0a++++++++++++++++%3cHeight%3e11.25%3c%2fHeight%3e%0d%0a++++++++++++++++%3cAlign%3eLeft%3c%2fAlign%3e%0d%0a++++++++++++++++%3cFontName%3eCalibri%3c%2fFontName%3e%0d%0a++++++++++++++++%3cWrapText%3eFalse%3c%2fWrapText%3e%0d%0a++++++++++++++++%3cFontSize%3e8%3c%2fFontSize%3e%0d%0a++++++++++++++++%3cX%3e12%3c%2fX%3e%0d%0a++++++++++++++++%3cY%3e21%3c%2fY%3e%0d%0a++++++++++++++%3c%2fTD%3e%0d%0a++++++++++++++%3cTD%3e%0d%0a++++++++++++++++%3cMerge%3eFalse%3c%2fMerge%3e%0d%0a++++++++++++++++%3cWidth%3e50.25%3c%2fWidth%3e%0d%0a++++++++++++++++%3cHeight%3e11.25%3c%2fHeight%3e%0d%0a++++++++++++++++%3cAlign%3eLeft%3c%2fAlign%3e%0d%0a++++++++++++++++%3cFontName%3eCalibri%3c%2fFontName%3e%0d%0a++++++++++++++++%3cWrapText%3eFalse%3c%2fWrapText%3e%0d%0a++++++++++++++++%3cFontSize%3e8%3c%2fFontSize%3e%0d%0a++++++++++++++++%3cX%3e13%3c%2fX%3e%0d%0a++++++++++++++++%3cY%3e21%3c%2fY%3e%0d%0a++++++++++++++%3c%2fTD%3e%0d%0a++++++++++++++%3cTD%3e%0d%0a++++++++++++++++%3cMerge%3eFalse%3c%2fMerge%3e%0d%0a++++++++++++++++%3cWidth%3e50.25%3c%2fWidth%3e%0d%0a++++++++++++++++%3cHeight%3e11.25%3c%2fHeight%3e%0d%0a++++++++++++++++%3cAlign%3eLeft%3c%2fAlign%3e%0d%0a++++++++++++++++%3cFontName%3eCalibri%3c%2fFontName%3e%0d%0a++++++++++++++++%3cWrapText%3eFalse%3c%2fWrapText%3e%0d%0a++++++++++++++++%3cFontSize%3e8%3c%2fFontSize%3e%0d%0a++++++++++++++++%3cX%3e14%3c%2fX%3e%0d%0a++++++++++++++++%3cY%3e21%3c%2fY%3e%0d%0a++++++++++++++%3c%2fTD%3e%0d%0a++++++++++++++%3cTD%3e%0d%0a++++++++++++++++%3cMerge%3eFalse%3c%2fMerge%3e%0d%0a++++++++++++++++%3cWidth%3e50.25%3c%2fWidth%3e%0d%0a++++++++++++++++%3cHeight%3e11.25%3c%2fHeight%3e%0d%0a++++++++++++++++%3cAlign%3eLeft%3c%2fAlign%3e%0d%0a++++++++++++++++%3cFontName%3eCalibri%3c%2fFontName%3e%0d%0a++++++++++++++++%3cWrapText%3eFalse%3c%2fWrapText%3e%0d%0a++++++++++++++++%3cFontSize%3e8%3c%2fFontSize%3e%0d%0a++++++++++++++++%3cX%3e15%3c%2fX%3e%0d%0a++++++++++++++++%3cY%3e21%3c%2fY%3e%0d%0a++++++++++++++%3c%2fTD%3e%0d%0a++++++++++++++%3cTD%3e%0d%0a++++++++++++++++%3cMerge%3eFalse%3c%2fMerge%3e%0d%0a++++++++++++++++%3cWidth%3e50.25%3c%2fWidth%3e%0d%0a++++++++++++++++%3cHeight%3e11.25%3c%2fHeight%3e%0d%0a++++++++++++++++%3cAlign%3eLeft%3c%2fAlign%3e%0d%0a++++++++++++++++%3cFontName%3eCalibri%3c%2fFontName%3e%0d%0a++++++++++++++++%3cWrapText%3eFalse%3c%2fWrapText%3e%0d%0a++++++++++++++++%3cFontSize%3e8%3c%2fFontSize%3e%0d%0a++++++++++++++++%3cX%3e16%3c%2fX%3e%0d%0a++++++++++++++++%3cY%3e21%3c%2fY%3e%0d%0a++++++++++++++%3c%2fTD%3e%0d%0a++++++++++++++%3cTD%3e%0d%0a++++++++++++++++%3cMerge%3eFalse%3c%2fMerge%3e%0d%0a++++++++++++++++%3cWidth%3e50.25%3c%2fWidth%3e%0d%0a++++++++++++++++%3cHeight%3e11.25%3c%2fHeight%3e%0d%0a++++++++++++++++%3cAlign%3eLeft%3c%2fAlign%3e%0d%0a++++++++++++++++%3cFontName%3eCalibri%3c%2fFontName%3e%0d%0a++++++++++++++++%3cWrapText%3eFalse%3c%2fWrapText%3e%0d%0a++++++++++++++++%3cFontSize%3e8%3c%2fFontSize%3e%0d%0a++++++++++++++++%3cX%3e17%3c%2fX%3e%0d%0a++++++++++++++++%3cY%3e21%3c%2fY%3e%0d%0a++++++++++++++%3c%2fTD%3e%0d%0a++++++++++++++%3cTD%3e%0d%0a++++++++++++++++%3cMerge%3eFalse%3c%2fMerge%3e%0d%0a++++++++++++++++%3cWidth%3e15%3c%2fWidth%3e%0d%0a++++++++++++++++%3cHeight%3e11.25%3c%2fHeight%3e%0d%0a++++++++++++++++%3cAlign%3eLeft%3c%2fAlign%3e%0d%0a++++++++++++++++%3cFontName%3eCalibri%3c%2fFontName%3e%0d%0a++++++++++++++++%3cWrapText%3eFalse%3c%2fWrapText%3e%0d%0a++++++++++++++++%3cFontSize%3e8%3c%2fFontSize%3e%0d%0a++++++++++++++++%3cX%3e18%3c%2fX%3e%0d%0a++++++++++++++++%3cY%3e21%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22%3c%2fY%3e%0d%0a++++++++++++++%3c%2fTD%3e%0d%0a++++++++++++++%3cTD%3e%0d%0a++++++++++++++++%3cMerge%3eFalse%3c%2fMerge%3e%0d%0a++++++++++++++++%3cWidth%3e48%3c%2fWidth%3e%0d%0a++++++++++++++++%3cHeight%3e11.25%3c%2fHeight%3e%0d%0a++++++++++++++++%3cAlign%3eLeft%3c%2fAlign%3e%0d%0a++++++++++++++++%3cFontName%3eCalibri%3c%2fFontName%3e%0d%0a++++++++++++++++%3cWrapText%3eFalse%3c%2fWrapText%3e%0d%0a++++++++++++++++%3cFontSize%3e8%3c%2fFontSize%3e%0d%0a++++++++++++++++%3cX%3e2%3c%2fX%3e%0d%0a++++++++++++++++%3cY%3e22%3c%2fY%3e%0d%0a++++++++++++++%3c%2fTD%3e%0d%0a++++++++++++++%3cTD%3e%0d%0a++++++++++++++++%3cMerge%3eFalse%3c%2fMerge%3e%0d%0a++++++++++++++++%3cWidth%3e66%3c%2fWidth%3e%0d%0a++++++++++++++++%3cHeight%3e11.25%3c%2fHeight%3e%0d%0a++++++++++++++++%3cAlign%3eLeft%3c%2fAlign%3e%0d%0a++++++++++++++++%3cFontName%3eCalibri%3c%2fFontName%3e%0d%0a++++++++++++++++%3cWrapText%3eFalse%3c%2fWrapText%3e%0d%0a++++++++++++++++%3cFontSize%3e8%3c%2fFontSize%3e%0d%0a++++++++++++++++%3cX%3e3%3c%2fX%3e%0d%0a++++++++++++++++%3cY%3e22%3c%2fY%3e%0d%0a++++++++++++++%3c%2fTD%3e%0d%0a++++++++++++++%3cTD%3e%0d%0a++++++++++++++++%3cMerge%3eFalse%3c%2fMerge%3e%0d%0a++++++++++++++++%3cWidth%3e57.75%3c%2fWidth%3e%0d%0a++++++++++++++++%3cHeight%3e11.25%3c%2fHeight%3e%0d%0a++++++++++++++++%3cAlign%3eLeft%3c%2fAlign%3e%0d%0a++++++++++++++++%3cFontName%3eCalibri%3c%2fFontName%3e%0d%0a++++++++++++++++%3cWrapText%3eFalse%3c%2fWrapText%3e%0d%0a++++++++++++++++%3cFontSize%3e8%3c%2fFontSize%3e%0d%0a++++++++++++++++%3cX%3e4%3c%2fX%3e%0d%0a++++++++++++++++%3cY%3e22%3c%2fY%3e%0d%0a++++++++++++++%3c%2fTD%3e%0d%0a++++++++++++++%3cTD%3e%0d%0a++++++++++++++++%3cMerge%3eFalse%3c%2fMerge%3e%0d%0a++++++++++++++++%3cWidth%3e50.25%3c%2fWidth%3e%0d%0a++++++++++++++++%3cHeight%3e11.25%3c%2fHeight%3e%0d%0a++++++++++++++++%3cAlign%3eLeft%3c%2fAlign%3e%0d%0a++++++++++++++++%3cFontName%3eCalibri%3c%2fFontName%3e%0d%0a++++++++++++++++%3cWrapText%3eFalse%3c%2fWrapText%3e%0d%0a++++++++++++++++%3cFontSize%3e8%3c%2fFontSize%3e%0d%0a++++++++++++++++%3cX%3e5%3c%2fX%3e%0d%0a++++++++++++++++%3cY%3e22%3c%2fY%3e%0d%0a++++++++++++++%3c%2fTD%3e%0d%0a++++++++++++++%3cTD%3e%0d%0a++++++++++++++++%3cMerge%3eFalse%3c%2fMerge%3e%0d%0a++++++++++++++++%3cWidth%3e63.75%3c%2fWidth%3e%0d%0a++++++++++++++++%3cHeight%3e11.25%3c%2fHeight%3e%0d%0a++++++++++++++++%3cAlign%3eLeft%3c%2fAlign%3e%0d%0a++++++++++++++++%3cFontName%3eCalibri%3c%2fFontName%3e%0d%0a++++++++++++++++%3cWrapText%3eFalse%3c%2fWrapText%3e%0d%0a++++++++++++++++%3cFontSize%3e8%3c%2fFontSize%3e%0d%0a++++++++++++++++%3cX%3e6%3c%2fX%3e%0d%0a++++++++++++++++%3cY%3e22%3c%2fY%3e%0d%0a++++++++++++++%3c%2fTD%3e%0d%0a++++++++++++++%3cTD%3e%0d%0a++++++++++++++++%3cMerge%3eFalse%3c%2fMerge%3e%0d%0a++++++++++++++++%3cWidth%3e67.5%3c%2fWidth%3e%0d%0a++++++++++++++++%3cHeight%3e11.25%3c%2fHeight%3e%0d%0a++++++++++++++++%3cAlign%3eLeft%3c%2fAlign%3e%0d%0a++++++++++++++++%3cFontName%3eCalibri%3c%2fFontName%3e%0d%0a++++++++++++++++%3cWrapText%3eFalse%3c%2fWrapText%3e%0d%0a++++++++++++++++%3cFontSize%3e8%3c%2fFontSize%3e%0d%0a++++++++++++++++%3cX%3e7%3c%2fX%3e%0d%0a++++++++++++++++%3cY%3e22%3c%2fY%3e%0d%0a++++++++++++++%3c%2fTD%3e%0d%0a++++++++++++++%3cTD%3e%0d%0a++++++++++++++++%3cMerge%3eFalse%3c%2fMerge%3e%0d%0a++++++++++++++++%3cWidth%3e50.25%3c%2fWidth%3e%0d%0a++++++++++++++++%3cHeight%3e11.25%3c%2fHeight%3e%0d%0a++++++++++++++++%3cAlign%3eLeft%3c%2fAlign%3e%0d%0a++++++++++++++++%3cFontName%3eCalibri%3c%2fFontName%3e%0d%0a++++++++++++++++%3cWrapText%3eFalse%3c%2fWrapText%3e%0d%0a++++++++++++++++%3cFontSize%3e8%3c%2fFontSize%3e%0d%0a++++++++++++++++%3cX%3e8%3c%2fX%3e%0d%0a++++++++++++++++%3cY%3e22%3c%2fY%3e%0d%0a++++++++++++++%3c%2fTD%3e%0d%0a++++++++++++++%3cTD%3e%0d%0a++++++++++++++++%3cMerge%3eFalse%3c%2fMerge%3e%0d%0a++++++++++++++++%3cWidth%3e50.25%3c%2fWidth%3e%0d%0a++++++++++++++++%3cHeight%3e11.25%3c%2fHeight%3e%0d%0a++++++++++++++++%3cAlign%3eLeft%3c%2fAlign%3e%0d%0a++++++++++++++++%3cFontName%3eCalibri%3c%2fFontName%3e%0d%0a++++++++++++++++%3cWrapText%3eFalse%3c%2fWrapText%3e%0d%0a++++++++++++++++%3cFontSize%3e8%3c%2fFontSize%3e%0d%0a++++++++++++++++%3cX%3e9%3c%2fX%3e%0d%0a++++++++++++++++%3cY%3e22%3c%2fY%3e%0d%0a++++++++++++++%3c%2fTD%3e%0d%0a++++++++++++++%3cTD%3e%0d%0a++++++++++++++++%3cMerge%3eFalse%3c%2fMerge%3e%0d%0a++++++++++++++++%3cWidth%3e50.25%3c%2fWidth%3e%0d%0a++++++++++++++++%3cHeight%3e11.25%3c%2fHeight%3e%0d%0a++++++++++++++++%3cAlign%3eLeft%3c%2fAlign%3e%0d%0a++++++++++++++++%3cFontName%3eCalibri%3c%2fFontName%3e%0d%0a++++++++++++++++%3cWrapText%3eFalse%3c%2fWrapText%3e%0d%0a++++++++++++++++%3cFontSize%3e8%3c%2fFontSize%3e%0d%0a++++++++++++++++%3cX%3e10%3c%2fX%3e%0d%0a++++++++++++++++%3cY%3e22%3c%2fY%3e%0d%0a++++++++++++++%3c%2fTD%3e%0d%0a++++++++++++++%3cTD%3e%0d%0a++++++++++++++++%3cMerge%3eFalse%3c%2fMerge%3e%0d%0a++++++++++++++++%3cWidth%3e50.25%3c%2fWidth%3e%0d%0a++++++++++++++++%3cHeight%3e11.25%3c%2fHeight%3e%0d%0a++++++++++++++++%3cAlign%3eLeft%3c%2fAlign%3e%0d%0a++++++++++++++++%3cFontName%3eCalibri%3c%2fFontName%3e%0d%0a++++++++++++++++%3cWrapText%3eFalse%3c%2fWrapText%3e%0d%0a++++++++++++++++%3cFontSize%3e8%3c%2fFontSize%3e%0d%0a++++++++++++++++%3cX%3e11%3c%2fX%3e%0d%0a++++++++++++++++%3cY%3e22%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22%3c%2fY%3e%0d%0a++++++++++++++%3c%2fTD%3e%0d%0a++++++++++++++%3cTD%3e%0d%0a++++++++++++++++%3cMerge%3eFalse%3c%2fMerge%3e%0d%0a++++++++++++++++%3cWidth%3e15%3c%2fWidth%3e%0d%0a++++++++++++++++%3cHeight%3e11.25%3c%2fHeight%3e%0d%0a++++++++++++++++%3cAlign%3eLeft%3c%2fAlign%3e%0d%0a++++++++++++++++%3cFontName%3eCalibri%3c%2fFontName%3e%0d%0a++++++++++++++++%3cWrapText%3eFalse%3c%2fWrapText%3e%0d%0a++++++++++++++++%3cFontSize%3e8%3c%2fFontSize%3e%0d%0a++++++++++++++++%3cX%3e18%3c%2fX%3e%0d%0a++++++++++++++++%3cY%3e22%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23%3c%2fY%3e%0d%0a++++++++++++++%3c%2fTD%3e%0d%0a++++++++++++++%3cTD%3e%0d%0a++++++++++++++++%3cMerge%3eFalse%3c%2fMerge%3e%0d%0a++++++++++++++++%3cWidth%3e48%3c%2fWidth%3e%0d%0a++++++++++++++++%3cHeight%3e11.25%3c%2fHeight%3e%0d%0a++++++++++++++++%3cAlign%3eLeft%3c%2fAlign%3e%0d%0a++++++++++++++++%3cFontName%3eCalibri%3c%2fFontName%3e%0d%0a++++++++++++++++%3cWrapText%3eFalse%3c%2fWrapText%3e%0d%0a++++++++++++++++%3cFontSize%3e8%3c%2fFontSize%3e%0d%0a++++++++++++++++%3cX%3e2%3c%2fX%3e%0d%0a++++++++++++++++%3cY%3e23%3c%2fY%3e%0d%0a++++++++++++++%3c%2fTD%3e%0d%0a++++++++++++++%3cTD%3e%0d%0a++++++++++++++++%3cMerge%3eFalse%3c%2fMerge%3e%0d%0a++++++++++++++++%3cWidth%3e66%3c%2fWidth%3e%0d%0a++++++++++++++++%3cHeight%3e11.25%3c%2fHeight%3e%0d%0a++++++++++++++++%3cAlign%3eLeft%3c%2fAlign%3e%0d%0a++++++++++++++++%3cFontName%3eCalibri%3c%2fFontName%3e%0d%0a++++++++++++++++%3cWrapText%3eFalse%3c%2fWrapText%3e%0d%0a++++++++++++++++%3cFontSize%3e8%3c%2fFontSize%3e%0d%0a++++++++++++++++%3cX%3e3%3c%2fX%3e%0d%0a++++++++++++++++%3cY%3e23%3c%2fY%3e%0d%0a++++++++++++++%3c%2fTD%3e%0d%0a++++++++++++++%3cTD%3e%0d%0a++++++++++++++++%3cMerge%3eFalse%3c%2fMerge%3e%0d%0a++++++++++++++++%3cWidth%3e57.75%3c%2fWidth%3e%0d%0a++++++++++++++++%3cHeight%3e11.25%3c%2fHeight%3e%0d%0a++++++++++++++++%3cAlign%3eLeft%3c%2fAlign%3e%0d%0a++++++++++++++++%3cFontName%3eCalibri%3c%2fFontName%3e%0d%0a++++++++++++++++%3cWrapText%3eFalse%3c%2fWrapText%3e%0d%0a++++++++++++++++%3cFontSize%3e8%3c%2fFontSize%3e%0d%0a++++++++++++++++%3cX%3e4%3c%2fX%3e%0d%0a++++++++++++++++%3cY%3e23%3c%2fY%3e%0d%0a++++++++++++++%3c%2fTD%3e%0d%0a++++++++++++++%3cTD%3e%0d%0a++++++++++++++++%3cMerge%3eFalse%3c%2fMerge%3e%0d%0a++++++++++++++++%3cWidth%3e50.25%3c%2fWidth%3e%0d%0a++++++++++++++++%3cHeight%3e11.25%3c%2fHeight%3e%0d%0a++++++++++++++++%3cAlign%3eLeft%3c%2fAlign%3e%0d%0a++++++++++++++++%3cFontName%3eCalibri%3c%2fFontName%3e%0d%0a++++++++++++++++%3cWrapText%3eFalse%3c%2fWrapText%3e%0d%0a++++++++++++++++%3cFontSize%3e8%3c%2fFontSize%3e%0d%0a++++++++++++++++%3cX%3e5%3c%2fX%3e%0d%0a++++++++++++++++%3cY%3e23%3c%2fY%3e%0d%0a++++++++++++++%3c%2fTD%3e%0d%0a++++++++++++++%3cTD%3e%0d%0a++++++++++++++++%3cMerge%3eFalse%3c%2fMerge%3e%0d%0a++++++++++++++++%3cWidth%3e63.75%3c%2fWidth%3e%0d%0a++++++++++++++++%3cHeight%3e11.25%3c%2fHeight%3e%0d%0a++++++++++++++++%3cAlign%3eLeft%3c%2fAlign%3e%0d%0a++++++++++++++++%3cFontName%3eCalibri%3c%2fFontName%3e%0d%0a++++++++++++++++%3cWrapText%3eFalse%3c%2fWrapText%3e%0d%0a++++++++++++++++%3cFontSize%3e8%3c%2fFontSize%3e%0d%0a++++++++++++++++%3cX%3e6%3c%2fX%3e%0d%0a++++++++++++++++%3cY%3e23%3c%2fY%3e%0d%0a++++++++++++++%3c%2fTD%3e%0d%0a++++++++++++++%3cTD%3e%0d%0a++++++++++++++++%3cMerge%3eFalse%3c%2fMerge%3e%0d%0a++++++++++++++++%3cWidth%3e67.5%3c%2fWidth%3e%0d%0a++++++++++++++++%3cHeight%3e11.25%3c%2fHeight%3e%0d%0a++++++++++++++++%3cAlign%3eLeft%3c%2fAlign%3e%0d%0a++++++++++++++++%3cFontName%3eCalibri%3c%2fFontName%3e%0d%0a++++++++++++++++%3cWrapText%3eFalse%3c%2fWrapText%3e%0d%0a++++++++++++++++%3cFontSize%3e8%3c%2fFontSize%3e%0d%0a++++++++++++++++%3cX%3e7%3c%2fX%3e%0d%0a++++++++++++++++%3cY%3e23%3c%2fY%3e%0d%0a++++++++++++++%3c%2fTD%3e%0d%0a++++++++++++++%3cTD%3e%0d%0a++++++++++++++++%3cMerge%3eFalse%3c%2fMerge%3e%0d%0a++++++++++++++++%3cWidth%3e50.25%3c%2fWidth%3e%0d%0a++++++++++++++++%3cHeight%3e11.25%3c%2fHeight%3e%0d%0a++++++++++++++++%3cAlign%3eLeft%3c%2fAlign%3e%0d%0a++++++++++++++++%3cFontName%3eCalibri%3c%2fFontName%3e%0d%0a++++++++++++++++%3cWrapText%3eFalse%3c%2fWrapText%3e%0d%0a++++++++++++++++%3cFontSize%3e8%3c%2fFontSize%3e%0d%0a++++++++++++++++%3cX%3e8%3c%2fX%3e%0d%0a++++++++++++++++%3cY%3e23%3c%2fY%3e%0d%0a++++++++++++++%3c%2fTD%3e%0d%0a++++++++++++++%3cTD%3e%0d%0a++++++++++++++++%3cMerge%3eFalse%3c%2fMerge%3e%0d%0a++++++++++++++++%3cWidth%3e50.25%3c%2fWidth%3e%0d%0a++++++++++++++++%3cHeight%3e11.25%3c%2fHeight%3e%0d%0a++++++++++++++++%3cAlign%3eLeft%3c%2fAlign%3e%0d%0a++++++++++++++++%3cFontName%3eCalibri%3c%2fFontName%3e%0d%0a++++++++++++++++%3cWrapText%3eFalse%3c%2fWrapText%3e%0d%0a++++++++++++++++%3cFontSize%3e8%3c%2fFontSize%3e%0d%0a++++++++++++++++%3cX%3e9%3c%2fX%3e%0d%0a++++++++++++++++%3cY%3e23%3c%2fY%3e%0d%0a++++++++++++++%3c%2fTD%3e%0d%0a++++++++++++++%3cTD%3e%0d%0a++++++++++++++++%3cMerge%3eFalse%3c%2fMerge%3e%0d%0a++++++++++++++++%3cWidth%3e50.25%3c%2fWidth%3e%0d%0a++++++++++++++++%3cHeight%3e11.25%3c%2fHeight%3e%0d%0a++++++++++++++++%3cAlign%3eLeft%3c%2fAlign%3e%0d%0a++++++++++++++++%3cFontName%3eCalibri%3c%2fFontName%3e%0d%0a++++++++++++++++%3cWrapText%3eFalse%3c%2fWrapText%3e%0d%0a++++++++++++++++%3cFontSize%3e8%3c%2fFontSize%3e%0d%0a++++++++++++++++%3cX%3e10%3c%2fX%3e%0d%0a++++++++++++++++%3cY%3e23%3c%2fY%3e%0d%0a++++++++++++++%3c%2fTD%3e%0d%0a++++++++++++++%3cTD%3e%0d%0a++++++++++++++++%3cMerge%3eFalse%3c%2fMerge%3e%0d%0a++++++++++++++++%3cWidth%3e50.25%3c%2fWidth%3e%0d%0a++++++++++++++++%3cHeight%3e11.25%3c%2fHeight%3e%0d%0a++++++++++++++++%3cAlign%3eLeft%3c%2fAlign%3e%0d%0a++++++++++++++++%3cFontName%3eCalibri%3c%2fFontName%3e%0d%0a++++++++++++++++%3cWrapText%3eFalse%3c%2fWrapText%3e%0d%0a++++++++++++++++%3cFontSize%3e8%3c%2fFontSize%3e%0d%0a++++++++++++++++%3cX%3e11%3c%2fX%3e%0d%0a++++++++++++++++%3cY%3e23%3c%2fY%3e%0d%0a++++++++++++++%3c%2fTD%3e%0d%0a++++++++++++++%3cTD%3e%0d%0a++++++++++++++++%3cMerge%3eFalse%3c%2fMerge%3e%0d%0a++++++++++++++++%3cWidth%3e50.25%3c%2fWidth%3e%0d%0a++++++++++++++++%3cHeight%3e11.25%3c%2fHeight%3e%0d%0a++++++++++++++++%3cAlign%3eLeft%3c%2fAlign%3e%0d%0a++++++++++++++++%3cFontName%3eCalibri%3c%2fFontName%3e%0d%0a++++++++++++++++%3cWrapText%3eFalse%3c%2fWrapText%3e%0d%0a++++++++++++++++%3cFontSize%3e8%3c%2fFontSize%3e%0d%0a++++++++++++++++%3cX%3e12%3c%2fX%3e%0d%0a++++++++++++++++%3cY%3e23%3c%2fY%3e%0d%0a++++++++++++++++%3cChart%3e%0d%0a++++++++++++++++++%3cNameIndex%3e4%3c%2fNameIndex%3e%0d%0a++++++++++++++++++%3cZOrder%3e5%3c%2fZOrder%3e%0d%0a++++++++++++++++++%3cChartHeight%3e173.999923706055%3c%2fChartHeight%3e%0d%0a++++++++++++++++++%3cChartWidth%3e298.499908447266%3c%2fChartWidth%3e%0d%0a++++++++++++++++++%3cTopLeftRangeAddress%3e%3d'Dashboard'!%24L%2423%3c%2fTopLeftRangeAddress%3e%0d%0a++++++++++++++++++%3cAbsoluteTop%3e259.500091552734%3c%2fAbsoluteTop%3e%0d%0a++++++++++++++++++%3cAbsoluteLeft%3e572.250061035156%3c%2fAbsoluteLeft%3e%0d%0a++++++++++++++++++%3cShiftTop%3e2%3c%2fShiftTop%3e%0d%0a++++++++++++++++++%3cShiftLeft%3e3%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23%3c%2fY%3e%0d%0a++++++++++++++%3c%2fTD%3e%0d%0a++++++++++++++%3cTD%3e%0d%0a++++++++++++++++%3cMerge%3eFalse%3c%2fMerge%3e%0d%0a++++++++++++++++%3cWidth%3e50.25%3c%2fWidth%3e%0d%0a++++++++++++++++%3cHeight%3e11.25%3c%2fHeight%3e%0d%0a++++++++++++++++%3cAlign%3eLeft%3c%2fAlign%3e%0d%0a++++++++++++++++%3cFontName%3eCalibri%3c%2fFontName%3e%0d%0a++++++++++++++++%3cWrapText%3eFalse%3c%2fWrapText%3e%0d%0a++++++++++++++++%3cFontSize%3e8%3c%2fFontSize%3e%0d%0a++++++++++++++++%3cX%3e14%3c%2fX%3e%0d%0a++++++++++++++++%3cY%3e23%3c%2fY%3e%0d%0a++++++++++++++%3c%2fTD%3e%0d%0a++++++++++++++%3cTD%3e%0d%0a++++++++++++++++%3cMerge%3eFalse%3c%2fMerge%3e%0d%0a++++++++++++++++%3cWidth%3e50.25%3c%2fWidth%3e%0d%0a++++++++++++++++%3cHeight%3e11.25%3c%2fHeight%3e%0d%0a++++++++++++++++%3cAlign%3eLeft%3c%2fAlign%3e%0d%0a++++++++++++++++%3cFontName%3eCalibri%3c%2fFontName%3e%0d%0a++++++++++++++++%3cWrapText%3eFalse%3c%2fWrapText%3e%0d%0a++++++++++++++++%3cFontSize%3e8%3c%2fFontSize%3e%0d%0a++++++++++++++++%3cX%3e15%3c%2fX%3e%0d%0a++++++++++++++++%3cY%3e23%3c%2fY%3e%0d%0a++++++++++++++%3c%2fTD%3e%0d%0a++++++++++++++%3cTD%3e%0d%0a++++++++++++++++%3cMerge%3eFalse%3c%2fMerge%3e%0d%0a++++++++++++++++%3cWidth%3e50.25%3c%2fWidth%3e%0d%0a++++++++++++++++%3cHeight%3e11.25%3c%2fHeight%3e%0d%0a++++++++++++++++%3cAlign%3eLeft%3c%2fAlign%3e%0d%0a++++++++++++++++%3cFontName%3eCalibri%3c%2fFontName%3e%0d%0a++++++++++++++++%3cWrapText%3eFalse%3c%2fWrapText%3e%0d%0a++++++++++++++++%3cFontSize%3e8%3c%2fFontSize%3e%0d%0a++++++++++++++++%3cX%3e16%3c%2fX%3e%0d%0a++++++++++++++++%3cY%3e23%3c%2fY%3e%0d%0a++++++++++++++%3c%2fTD%3e%0d%0a++++++++++++++%3cTD%3e%0d%0a++++++++++++++++%3cMerge%3eFalse%3c%2fMerge%3e%0d%0a++++++++++++++++%3cWidth%3e50.25%3c%2fWidth%3e%0d%0a++++++++++++++++%3cHeight%3e11.25%3c%2fHeight%3e%0d%0a++++++++++++++++%3cAlign%3eLeft%3c%2fAlign%3e%0d%0a++++++++++++++++%3cFontName%3eCalibri%3c%2fFontName%3e%0d%0a++++++++++++++++%3cWrapText%3eFalse%3c%2fWrapText%3e%0d%0a++++++++++++++++%3cFontSize%3e8%3c%2fFontSize%3e%0d%0a++++++++++++++++%3cX%3e17%3c%2fX%3e%0d%0a++++++++++++++++%3cY%3e23%3c%2fY%3e%0d%0a++++++++++++++%3c%2fTD%3e%0d%0a++++++++++++++%3cTD%3e%0d%0a++++++++++++++++%3cMerge%3eFalse%3c%2fMerge%3e%0d%0a++++++++++++++++%3cWidth%3e15%3c%2fWidth%3e%0d%0a++++++++++++++++%3cHeight%3e11.25%3c%2fHeight%3e%0d%0a++++++++++++++++%3cAlign%3eLeft%3c%2fAlign%3e%0d%0a++++++++++++++++%3cFontName%3eCalibri%3c%2fFontName%3e%0d%0a++++++++++++++++%3cWrapText%3eFalse%3c%2fWrapText%3e%0d%0a++++++++++++++++%3cFontSize%3e8%3c%2fFontSize%3e%0d%0a++++++++++++++++%3cX%3e18%3c%2fX%3e%0d%0a++++++++++++++++%3cY%3e23%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24%3c%2fY%3e%0d%0a++++++++++++++%3c%2fTD%3e%0d%0a++++++++++++++%3cTD%3e%0d%0a++++++++++++++++%3cMerge%3eFalse%3c%2fMerge%3e%0d%0a++++++++++++++++%3cWidth%3e48%3c%2fWidth%3e%0d%0a++++++++++++++++%3cHeight%3e11.25%3c%2fHeight%3e%0d%0a++++++++++++++++%3cAlign%3eLeft%3c%2fAlign%3e%0d%0a++++++++++++++++%3cFontName%3eCalibri%3c%2fFontName%3e%0d%0a++++++++++++++++%3cWrapText%3eFalse%3c%2fWrapText%3e%0d%0a++++++++++++++++%3cFontSize%3e8%3c%2fFontSize%3e%0d%0a++++++++++++++++%3cX%3e2%3c%2fX%3e%0d%0a++++++++++++++++%3cY%3e24%3c%2fY%3e%0d%0a++++++++++++++%3c%2fTD%3e%0d%0a++++++++++++++%3cTD%3e%0d%0a++++++++++++++++%3cMerge%3eFalse%3c%2fMerge%3e%0d%0a++++++++++++++++%3cWidth%3e66%3c%2fWidth%3e%0d%0a++++++++++++++++%3cHeight%3e11.25%3c%2fHeight%3e%0d%0a++++++++++++++++%3cAlign%3eLeft%3c%2fAlign%3e%0d%0a++++++++++++++++%3cFontName%3eCalibri%3c%2fFontName%3e%0d%0a++++++++++++++++%3cWrapText%3eFalse%3c%2fWrapText%3e%0d%0a++++++++++++++++%3cFontSize%3e8%3c%2fFontSize%3e%0d%0a++++++++++++++++%3cX%3e3%3c%2fX%3e%0d%0a++++++++++++++++%3cY%3e24%3c%2fY%3e%0d%0a++++++++++++++%3c%2fTD%3e%0d%0a++++++++++++++%3cTD%3e%0d%0a++++++++++++++++%3cMerge%3eFalse%3c%2fMerge%3e%0d%0a++++++++++++++++%3cWidth%3e57.75%3c%2fWidth%3e%0d%0a++++++++++++++++%3cHeight%3e11.25%3c%2fHeight%3e%0d%0a++++++++++++++++%3cAlign%3eLeft%3c%2fAlign%3e%0d%0a++++++++++++++++%3cFontName%3eCalibri%3c%2fFontName%3e%0d%0a++++++++++++++++%3cWrapText%3eFalse%3c%2fWrapText%3e%0d%0a++++++++++++++++%3cFontSize%3e8%3c%2fFontSize%3e%0d%0a++++++++++++++++%3cX%3e4%3c%2fX%3e%0d%0a++++++++++++++++%3cY%3e24%3c%2fY%3e%0d%0a++++++++++++++%3c%2fTD%3e%0d%0a++++++++++++++%3cTD%3e%0d%0a++++++++++++++++%3cMerge%3eFalse%3c%2fMerge%3e%0d%0a++++++++++++++++%3cWidth%3e50.25%3c%2fWidth%3e%0d%0a++++++++++++++++%3cHeight%3e11.25%3c%2fHeight%3e%0d%0a++++++++++++++++%3cAlign%3eLeft%3c%2fAlign%3e%0d%0a++++++++++++++++%3cFontName%3eCalibri%3c%2fFontName%3e%0d%0a++++++++++++++++%3cWrapText%3eFalse%3c%2fWrapText%3e%0d%0a++++++++++++++++%3cFontSize%3e8%3c%2fFontSize%3e%0d%0a++++++++++++++++%3cX%3e5%3c%2fX%3e%0d%0a++++++++++++++++%3cY%3e24%3c%2fY%3e%0d%0a++++++++++++++%3c%2fTD%3e%0d%0a++++++++++++++%3cTD%3e%0d%0a++++++++++++++++%3cMerge%3eFalse%3c%2fMerge%3e%0d%0a++++++++++++++++%3cWidth%3e63.75%3c%2fWidth%3e%0d%0a++++++++++++++++%3cHeight%3e11.25%3c%2fHeight%3e%0d%0a++++++++++++++++%3cAlign%3eLeft%3c%2fAlign%3e%0d%0a++++++++++++++++%3cFontName%3eCalibri%3c%2fFontName%3e%0d%0a++++++++++++++++%3cWrapText%3eFalse%3c%2fWrapText%3e%0d%0a++++++++++++++++%3cFontSize%3e8%3c%2fFontSize%3e%0d%0a++++++++++++++++%3cX%3e6%3c%2fX%3e%0d%0a++++++++++++++++%3cY%3e24%3c%2fY%3e%0d%0a++++++++++++++%3c%2fTD%3e%0d%0a++++++++++++++%3cTD%3e%0d%0a++++++++++++++++%3cMerge%3eFalse%3c%2fMerge%3e%0d%0a++++++++++++++++%3cWidth%3e67.5%3c%2fWidth%3e%0d%0a++++++++++++++++%3cHeight%3e11.25%3c%2fHeight%3e%0d%0a++++++++++++++++%3cAlign%3eLeft%3c%2fAlign%3e%0d%0a++++++++++++++++%3cFontName%3eCalibri%3c%2fFontName%3e%0d%0a++++++++++++++++%3cWrapText%3eFalse%3c%2fWrapText%3e%0d%0a++++++++++++++++%3cFontSize%3e8%3c%2fFontSize%3e%0d%0a++++++++++++++++%3cX%3e7%3c%2fX%3e%0d%0a++++++++++++++++%3cY%3e24%3c%2fY%3e%0d%0a++++++++++++++%3c%2fTD%3e%0d%0a++++++++++++++%3cTD%3e%0d%0a++++++++++++++++%3cMerge%3eFalse%3c%2fMerge%3e%0d%0a++++++++++++++++%3cWidth%3e50.25%3c%2fWidth%3e%0d%0a++++++++++++++++%3cHeight%3e11.25%3c%2fHeight%3e%0d%0a++++++++++++++++%3cAlign%3eLeft%3c%2fAlign%3e%0d%0a++++++++++++++++%3cFontName%3eCalibri%3c%2fFontName%3e%0d%0a++++++++++++++++%3cWrapText%3eFalse%3c%2fWrapText%3e%0d%0a++++++++++++++++%3cFontSize%3e8%3c%2fFontSize%3e%0d%0a++++++++++++++++%3cX%3e8%3c%2fX%3e%0d%0a++++++++++++++++%3cY%3e24%3c%2fY%3e%0d%0a++++++++++++++%3c%2fTD%3e%0d%0a++++++++++++++%3cTD%3e%0d%0a++++++++++++++++%3cMerge%3eFalse%3c%2fMerge%3e%0d%0a++++++++++++++++%3cWidth%3e50.25%3c%2fWidth%3e%0d%0a++++++++++++++++%3cHeight%3e11.25%3c%2fHeight%3e%0d%0a++++++++++++++++%3cAlign%3eLeft%3c%2fAlign%3e%0d%0a++++++++++++++++%3cFontName%3eCalibri%3c%2fFontName%3e%0d%0a++++++++++++++++%3cWrapText%3eFalse%3c%2fWrapText%3e%0d%0a++++++++++++++++%3cFontSize%3e8%3c%2fFontSize%3e%0d%0a++++++++++++++++%3cX%3e9%3c%2fX%3e%0d%0a++++++++++++++++%3cY%3e24%3c%2fY%3e%0d%0a++++++++++++++%3c%2fTD%3e%0d%0a++++++++++++++%3cTD%3e%0d%0a++++++++++++++++%3cMerge%3eFalse%3c%2fMerge%3e%0d%0a++++++++++++++++%3cWidth%3e50.25%3c%2fWidth%3e%0d%0a++++++++++++++++%3cHeight%3e11.25%3c%2fHeight%3e%0d%0a++++++++++++++++%3cAlign%3eLeft%3c%2fAlign%3e%0d%0a++++++++++++++++%3cFontName%3eCalibri%3c%2fFontName%3e%0d%0a++++++++++++++++%3cWrapText%3eFalse%3c%2fWrapText%3e%0d%0a++++++++++++++++%3cFontSize%3e8%3c%2fFontSize%3e%0d%0a++++++++++++++++%3cX%3e10%3c%2fX%3e%0d%0a++++++++++++++++%3cY%3e24%3c%2fY%3e%0d%0a++++++++++++++%3c%2fTD%3e%0d%0a++++++++++++++%3cTD%3e%0d%0a+++++</t>
  </si>
  <si>
    <t xml:space="preserve"> +++++++++++%3cMerge%3eFalse%3c%2fMerge%3e%0d%0a++++++++++++++++%3cWidth%3e50.25%3c%2fWidth%3e%0d%0a++++++++++++++++%3cHeight%3e11.25%3c%2fHeight%3e%0d%0a++++++++++++++++%3cAlign%3eLeft%3c%2fAlign%3e%0d%0a++++++++++++++++%3cFontName%3eCalibri%3c%2fFontName%3e%0d%0a++++++++++++++++%3cWrapText%3eFalse%3c%2fWrapText%3e%0d%0a++++++++++++++++%3cFontSize%3e8%3c%2fFontSize%3e%0d%0a++++++++++++++++%3cX%3e11%3c%2fX%3e%0d%0a++++++++++++++++%3cY%3e24%3c%2fY%3e%0d%0a++++++++++++++%3c%2fTD%3e%0d%0a++++++++++++++%3cTD%3e%0d%0a++++++++++++++++%3cMerge%3eFalse%3c%2fMerge%3e%0d%0a++++++++++++++++%3cWidth%3e50.25%3c%2fWidth%3e%0d%0a++++++++++++++++%3cHeight%3e11.25%3c%2fHeight%3e%0d%0a++++++++++++++++%3cAlign%3eLeft%3c%2fAlign%3e%0d%0a++++++++++++++++%3cFontName%3eCalibri%3c%2fFontName%3e%0d%0a++++++++++++++++%3cWrapText%3eFalse%3c%2fWrapText%3e%0d%0a++++++++++++++++%3cFontSize%3e8%3c%2fFontSize%3e%0d%0a++++++++++++++++%3cX%3e12%3c%2fX%3e%0d%0a++++++++++++++++%3cY%3e24%3c%2fY%3e%0d%0a++++++++++++++%3c%2fTD%3e%0d%0a++++++++++++++%3cTD%3e%0d%0a++++++++++++++++%3cMerge%3eFalse%3c%2fMerge%3e%0d%0a++++++++++++++++%3cWidth%3e50.25%3c%2fWidth%3e%0d%0a++++++++++++++++%3cHeight%3e11.25%3c%2fHeight%3e%0d%0a++++++++++++++++%3cAlign%3eLeft%3c%2fAlign%3e%0d%0a++++++++++++++++%3cFontName%3eCalibri%3c%2fFontName%3e%0d%0a++++++++++++++++%3cWrapText%3eFalse%3c%2fWrapText%3e%0d%0a++++++++++++++++%3cFontSize%3e8%3c%2fFontSize%3e%0d%0a++++++++++++++++%3cX%3e13%3c%2fX%3e%0d%0a++++++++++++++++%3cY%3e24%3c%2fY%3e%0d%0a++++++++++++++%3c%2fTD%3e%0d%0a++++++++++++++%3cTD%3e%0d%0a++++++++++++++++%3cMerge%3eFalse%3c%2fMerge%3e%0d%0a++++++++++++++++%3cWidth%3e50.25%3c%2fWidth%3e%0d%0a++++++++++++++++%3cHeight%3e11.25%3c%2fHeight%3e%0d%0a++++++++++++++++%3cAlign%3eLeft%3c%2fAlign%3e%0d%0a++++++++++++++++%3cFontName%3eCalibri%3c%2fFontName%3e%0d%0a++++++++++++++++%3cWrapText%3eFalse%3c%2fWrapText%3e%0d%0a++++++++++++++++%3cFontSize%3e8%3c%2fFontSize%3e%0d%0a++++++++++++++++%3cX%3e14%3c%2fX%3e%0d%0a++++++++++++++++%3cY%3e24%3c%2fY%3e%0d%0a++++++++++++++%3c%2fTD%3e%0d%0a++++++++++++++%3cTD%3e%0d%0a++++++++++++++++%3cMerge%3eFalse%3c%2fMerge%3e%0d%0a++++++++++++++++%3cWidth%3e50.25%3c%2fWidth%3e%0d%0a++++++++++++++++%3cHeight%3e11.25%3c%2fHeight%3e%0d%0a++++++++++++++++%3cAlign%3eLeft%3c%2fAlign%3e%0d%0a++++++++++++++++%3cFontName%3eCalibri%3c%2fFontName%3e%0d%0a++++++++++++++++%3cWrapText%3eFalse%3c%2fWrapText%3e%0d%0a++++++++++++++++%3cFontSize%3e8%3c%2fFontSize%3e%0d%0a++++++++++++++++%3cX%3e15%3c%2fX%3e%0d%0a++++++++++++++++%3cY%3e24%3c%2fY%3e%0d%0a++++++++++++++%3c%2fTD%3e%0d%0a++++++++++++++%3cTD%3e%0d%0a++++++++++++++++%3cMerge%3eFalse%3c%2fMerge%3e%0d%0a++++++++++++++++%3cWidth%3e50.25%3c%2fWidth%3e%0d%0a++++++++++++++++%3cHeight%3e11.25%3c%2fHeight%3e%0d%0a++++++++++++++++%3cAlign%3eLeft%3c%2fAlign%3e%0d%0a++++++++++++++++%3cFontName%3eCalibri%3c%2fFontName%3e%0d%0a++++++++++++++++%3cWrapText%3eFalse%3c%2fWrapText%3e%0d%0a++++++++++++++++%3cFontSize%3e8%3c%2fFontSize%3e%0d%0a++++++++++++++++%3cX%3e16%3c%2fX%3e%0d%0a++++++++++++++++%3cY%3e24%3c%2fY%3e%0d%0a++++++++++++++%3c%2fTD%3e%0d%0a++++++++++++++%3cTD%3e%0d%0a++++++++++++++++%3cMerge%3eFalse%3c%2fMerge%3e%0d%0a++++++++++++++++%3cWidth%3e50.25%3c%2fWidth%3e%0d%0a++++++++++++++++%3cHeight%3e11.25%3c%2fHeight%3e%0d%0a++++++++++++++++%3cAlign%3eLeft%3c%2fAlign%3e%0d%0a++++++++++++++++%3cFontName%3eCalibri%3c%2fFontName%3e%0d%0a++++++++++++++++%3cWrapText%3eFalse%3c%2fWrapText%3e%0d%0a++++++++++++++++%3cFontSize%3e8%3c%2fFontSize%3e%0d%0a++++++++++++++++%3cX%3e17%3c%2fX%3e%0d%0a++++++++++++++++%3cY%3e24%3c%2fY%3e%0d%0a++++++++++++++%3c%2fTD%3e%0d%0a++++++++++++++%3cTD%3e%0d%0a++++++++++++++++%3cMerge%3eFalse%3c%2fMerge%3e%0d%0a++++++++++++++++%3cWidth%3e15%3c%2fWidth%3e%0d%0a++++++++++++++++%3cHeight%3e11.25%3c%2fHeight%3e%0d%0a++++++++++++++++%3cAlign%3eLeft%3c%2fAlign%3e%0d%0a++++++++++++++++%3cFontName%3eCalibri%3c%2fFontName%3e%0d%0a++++++++++++++++%3cWrapText%3eFalse%3c%2fWrapText%3e%0d%0a++++++++++++++++%3cFontSize%3e8%3c%2fFontSize%3e%0d%0a++++++++++++++++%3cX%3e18%3c%2fX%3e%0d%0a++++++++++++++++%3cY%3e24%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25%3c%2fY%3e%0d%0a++++++++++++++%3c%2fTD%3e%0d%0a++++++++++++++%3cTD%3e%0d%0a++++++++++++++++%3cMerge%3eFalse%3c%2fMerge%3e%0d%0a++++++++++++++++%3cWidth%3e48%3c%2fWidth%3e%0d%0a++++++++++++++++%3cHeight%3e11.25%3c%2fHeight%3e%0d%0a++++++++++++++++%3cAlign%3eLeft%3c%2fAlign%3e%0d%0a++++++++++++++++%3cFontName%3eCalibri%3c%2fFontName%3e%0d%0a++++++++++++++++%3cWrapText%3eFalse%3c%2fWrapText%3e%0d%0a++++++++++++++++%3cFontSize%3e8%3c%2fFontSize%3e%0d%0a++++++++++++++++%3cX%3e2%3c%2fX%3e%0d%0a++++++++++++++++%3cY%3e25%3c%2fY%3e%0d%0a++++++++++++++%3c%2fTD%3e%0d%0a++++++++++++++%3cTD%3e%0d%0a++++++++++++++++%3cMerge%3eFalse%3c%2fMerge%3e%0d%0a++++++++++++++++%3cWidth%3e66%3c%2fWidth%3e%0d%0a++++++++++++++++%3cHeight%3e11.25%3c%2fHeight%3e%0d%0a++++++++++++++++%3cAlign%3eLeft%3c%2fAlign%3e%0d%0a++++++++++++++++%3cFontName%3eCalibri%3c%2fFontName%3e%0d%0a++++++++++++++++%3cWrapText%3eFalse%3c%2fWrapText%3e%0d%0a++++++++++++++++%3cFontSize%3e8%3c%2fFontSize%3e%0d%0a++++++++++++++++%3cX%3e3%3c%2fX%3e%0d%0a++++++++++++++++%3cY%3e25%3c%2fY%3e%0d%0a++++++++++++++%3c%2fTD%3e%0d%0a++++++++++++++%3cTD%3e%0d%0a++++++++++++++++%3cMerge%3eFalse%3c%2fMerge%3e%0d%0a++++++++++++++++%3cWidth%3e57.75%3c%2fWidth%3e%0d%0a++++++++++++++++%3cHeight%3e11.25%3c%2fHeight%3e%0d%0a++++++++++++++++%3cAlign%3eLeft%3c%2fAlign%3e%0d%0a++++++++++++++++%3cFontName%3eCalibri%3c%2fFontName%3e%0d%0a++++++++++++++++%3cWrapText%3eFalse%3c%2fWrapText%3e%0d%0a++++++++++++++++%3cFontSize%3e8%3c%2fFontSize%3e%0d%0a++++++++++++++++%3cX%3e4%3c%2fX%3e%0d%0a++++++++++++++++%3cY%3e25%3c%2fY%3e%0d%0a++++++++++++++%3c%2fTD%3e%0d%0a++++++++++++++%3cTD%3e%0d%0a++++++++++++++++%3cMerge%3eFalse%3c%2fMerge%3e%0d%0a++++++++++++++++%3cWidth%3e50.25%3c%2fWidth%3e%0d%0a++++++++++++++++%3cHeight%3e11.25%3c%2fHeight%3e%0d%0a++++++++++++++++%3cAlign%3eLeft%3c%2fAlign%3e%0d%0a++++++++++++++++%3cFontName%3eCalibri%3c%2fFontName%3e%0d%0a++++++++++++++++%3cWrapText%3eFalse%3c%2fWrapText%3e%0d%0a++++++++++++++++%3cFontSize%3e8%3c%2fFontSize%3e%0d%0a++++++++++++++++%3cX%3e5%3c%2fX%3e%0d%0a++++++++++++++++%3cY%3e25%3c%2fY%3e%0d%0a++++++++++++++%3c%2fTD%3e%0d%0a++++++++++++++%3cTD%3e%0d%0a++++++++++++++++%3cMerge%3eFalse%3c%2fMerge%3e%0d%0a++++++++++++++++%3cWidth%3e63.75%3c%2fWidth%3e%0d%0a++++++++++++++++%3cHeight%3e11.25%3c%2fHeight%3e%0d%0a++++++++++++++++%3cAlign%3eLeft%3c%2fAlign%3e%0d%0a++++++++++++++++%3cFontName%3eCalibri%3c%2fFontName%3e%0d%0a++++++++++++++++%3cWrapText%3eFalse%3c%2fWrapText%3e%0d%0a++++++++++++++++%3cFontSize%3e8%3c%2fFontSize%3e%0d%0a++++++++++++++++%3cX%3e6%3c%2fX%3e%0d%0a++++++++++++++++%3cY%3e25%3c%2fY%3e%0d%0a++++++++++++++%3c%2fTD%3e%0d%0a++++++++++++++%3cTD%3e%0d%0a++++++++++++++++%3cMerge%3eFalse%3c%2fMerge%3e%0d%0a++++++++++++++++%3cWidth%3e67.5%3c%2fWidth%3e%0d%0a++++++++++++++++%3cHeight%3e11.25%3c%2fHeight%3e%0d%0a++++++++++++++++%3cAlign%3eLeft%3c%2fAlign%3e%0d%0a++++++++++++++++%3cFontName%3eCalibri%3c%2fFontName%3e%0d%0a++++++++++++++++%3cWrapText%3eFalse%3c%2fWrapText%3e%0d%0a++++++++++++++++%3cFontSize%3e8%3c%2fFontSize%3e%0d%0a++++++++++++++++%3cX%3e7%3c%2fX%3e%0d%0a++++++++++++++++%3cY%3e25%3c%2fY%3e%0d%0a++++++++++++++%3c%2fTD%3e%0d%0a++++++++++++++%3cTD%3e%0d%0a++++++++++++++++%3cMerge%3eFalse%3c%2fMerge%3e%0d%0a++++++++++++++++%3cWidth%3e50.25%3c%2fWidth%3e%0d%0a++++++++++++++++%3cHeight%3e11.25%3c%2fHeight%3e%0d%0a++++++++++++++++%3cAlign%3eLeft%3c%2fAlign%3e%0d%0a++++++++++++++++%3cFontName%3eCalibri%3c%2fFontName%3e%0d%0a++++++++++++++++%3cWrapText%3eFalse%3c%2fWrapText%3e%0d%0a++++++++++++++++%3cFontSize%3e8%3c%2fFontSize%3e%0d%0a++++++++++++++++%3cX%3e8%3c%2fX%3e%0d%0a++++++++++++++++%3cY%3e25%3c%2fY%3e%0d%0a++++++++++++++%3c%2fTD%3e%0d%0a++++++++++++++%3cTD%3e%0d%0a++++++++++++++++%3cMerge%3eFalse%3c%2fMerge%3e%0d%0a++++++++++++++++%3cWidth%3e50.25%3c%2fWidth%3e%0d%0a++++++++++++++++%3cHeight%3e11.25%3c%2fHeight%3e%0d%0a++++++++++++++++%3cAlign%3eLeft%3c%2fAlign%3e%0d%0a++++++++++++++++%3cFontName%3eCalibri%3c%2fFontName%3e%0d%0a++++++++++++++++%3cWrapText%3eFalse%3c%2fWrapText%3e%0d%0a++++++++++++++++%3cFontSize%3e8%3c%2fFontSize%3e%0d%0a++++++++++++++++%3cX%3e9%3c%2fX%3e%0d%0a++++++++++++++++%3cY%3e25%3c%2fY%3e%0d%0a++++++++++++++%3c%2fTD%3e%0d%0a++++++++++++++%3cTD%3e%0d%0a++++++++++++++++%3cMerge%3eFalse%3c%2fMerge%3e%0d%0a++++++++++++++++%3cWidth%3e50.25%3c%2fWidth%3e%0d%0a++++++++++++++++%3cHeight%3e11.25%3c%2fHeight%3e%0d%0a++++++++++++++++%3cAlign%3eLeft%3c%2fAlign%3e%0d%0a++++++++++++++++%3cFontName%3eCalibri%3c%2fFontName%3e%0d%0a++++++++++++++++%3cWrapText%3eFalse%3c%2fWrapText%3e%0d%0a++++++++++++++++%3cFontSize%3e8%3c%2fFontSize%3e%0d%0a++++++++++++++++%3cX%3e10%3c%2fX%3e%0d%0a++++++++++++++++%3cY%3e25%3c%2fY%3e%0d%0a++++++++++++++%3c%2fTD%3e%0d%0a++++++++++++++%3cTD%3e%0d%0a++++++++++++++++%3cMerge%3eFalse%3c%2fMerge%3e%0d%0a++++++++++++++++%3cWidth%3e50.25%3c%2fWidth%3e%0d%0a++++++++++++++++%3cHeight%3e11.25%3c%2fHeight%3e%0d%0a++++++++++++++++%3cAlign%3eLeft%3c%2fAlign%3e%0d%0a++++++++++++++++%3cFontName%3eCalibri%3c%2fFontName%3e%0d%0a++++++++++++++++%3cWrapText%3eFalse%3c%2fWrapText%3e%0d%0a++++++++++++++++%3cFontSize%3e8%3c%2fFontSize%3e%0d%0a++++++++++++++++%3cX%3e11%3c%2fX%3e%0d%0a++++++++++++++++%3cY%3e25%3c%2fY%3e%0d%0a++++++++++++++%3c%2fTD%3e%0d%0a++++++++++++++%3cTD%3e%0d%0a++++++++++++++++%3cMerge%3eFalse%3c%2fMerge%3e%0d%0a++++++++++++++++%3cWidth%3e50.25%3c%2fWidth%3e%0d%0a++++++++++++++++%3cHeight%3e11.25%3c%2fHeight%3e%0d%0a++++++++++++++++%3cAlign%3eLeft%3c%2fAlign%3e%0d%0a++++++++++++++++%3cFontName%3eCalibri%3c%2fFontName%3e%0d%0a++++++++++++++++%3cWrapText%3eFalse%3c%2fWrapText%3e%0d%0a++++++++++++++++%3cFontSize%3e8%3c%2fFontSize%3e%0d%0a++++++++++++++++%3cX%3e12%3c%2fX%3e%0d%0a++++++++++++++++%3cY%3e25%3c%2fY%3e%0d%0a++++++++++++++%3c%2fTD%3e%0d%0a++++++++++++++%3cTD%3e%0d%0a++++++++++++++++%3cMerge%3eFalse%3c%2fMerge%3e%0d%0a++++++++++++++++%3cWidth%3e50.25%3c%2fWidth%3e%0d%0a++++++++++++++++%3cHeight%3e11.25%3c%2fHeight%3e%0d%0a++++++++++++++++%3cAlign%3eLeft%3c%2fAlign%3e%0d%0a++++++++++++++++%3cFontName%3eCalibri%3c%2fFontName%3e%0d%0a++++++++++++++++%3cWrapText%3eFalse%3c%2fWrapText%3e%0d%0a++++++++++++++++%3cFontSize%3e8%3c%2fFontSize%3e%0d%0a++++++++++++++++%3cX%3e13%3c%2fX%3e%0d%0a++++++++++++++++%3cY%3e25%3c%2fY%3e%0d%0a++++++++++++++%3c%2fTD%3e%0d%0a++++++++++++++%3cTD%3e%0d%0a++++++++++++++++%3cMerge%3eFalse%3c%2fMerge%3e%0d%0a++++++++++++++++%3cWidth%3e50.25%3c%2fWidth%3e%0d%0a++++++++++++++++%3cHeight%3e11.25%3c%2fHeight%3e%0d%0a++++++++++++++++%3cAlign%3eLeft%3c%2fAlign%3e%0d%0a++++++++++++++++%3cFontName%3eCalibri%3c%2fFontName%3e%0d%0a++++++++++++++++%3cWrapText%3eFalse%3c%2fWrapText%3e%0d%0a++++++++++++++++%3cFontSize%3e8%3c%2fFontSize%3e%0d%0a++++++++++++++++%3cX%3e14%3c%2fX%3e%0d%0a++++++++++++++++%3cY%3e25%3c%2fY%3e%0d%0a++++++++++++++%3c%2fTD%3e%0d%0a++++++++++++++%3cTD%3e%0d%0a++++++++++++++++%3cMerge%3eFalse%3c%2fMerge%3e%0d%0a++++++++++++++++%3cWidth%3e50.25%3c%2fWidth%3e%0d%0a++++++++++++++++%3cHeight%3e11.25%3c%2fHeight%3e%0d%0a++++++++++++++++%3cAlign%3eLeft%3c%2fAlign%3e%0d%0a++++++++++++++++%3cFontName%3eCalibri%3c%2fFontName%3e%0d%0a++++++++++++++++%3cWrapText%3eFalse%3c%2fWrapText%3e%0d%0a++++++++++++++++%3cFontSize%3e8%3c%2fFontSize%3e%0d%0a++++++++++++++++%3cX%3e15%3c%2fX%3e%0d%0a++++++++++++++++%3cY%3e25%3c%2fY%3e%0d%0a++++++++++++++%3c%2fTD%3e%0d%0a++++++++++++++%3cTD%3e%0d%0a++++++++++++++++%3cMerge%3eFalse%3c%2fMerge%3e%0d%0a++++++++++++++++%3cWidth%3e50.25%3c%2fWidth%3e%0d%0a++++++++++++++++%3cHeight%3e11.25%3c%2fHeight%3e%0d%0a++++++++++++++++%3cAlign%3eLeft%3c%2fAlign%3e%0d%0a++++++++++++++++%3cFontName%3eCalibri%3c%2fFontName%3e%0d%0a++++++++++++++++%3cWrapText%3eFalse%3c%2fWrapText%3e%0d%0a++++++++++++++++%3cFontSize%3e8%3c%2fFontSize%3e%0d%0a++++++++++++++++%3cX%3e16%3c%2fX%3e%0d%0a++++++++++++++++%3cY%3e25%3c%2fY%3e%0d%0a++++++++++++++%3c%2fTD%3e%0d%0a++++++++++++++%3cTD%3e%0d%0a++++++++++++++++%3cMerge%3eFalse%3c%2fMerge%3e%0d%0a++++++++++++++++%3cWidth%3e50.25%3c%2fWidth%3e%0d%0a++++++++++++++++%3cHeight%3e11.25%3c%2fHeight%3e%0d%0a++++++++++++++++%3cAlign%3eLeft%3c%2fAlign%3e%0d%0a++++++++++++++++%3cFontName%3eCalibri%3c%2fFontName%3e%0d%0a++++++++++++++++%3cWrapText%3eFalse%3c%2fWrapText%3e%0d%0a++++++++++++++++%3cFontSize%3e8%3c%2fFontSize%3e%0d%0a++++++++++++++++%3cX%3e17%3c%2fX%3e%0d%0a++++++++++++++++%3cY%3e25%3c%2fY%3e%0d%0a++++++++++++++%3c%2fTD%3e%0d%0a++++++++++++++%3cTD%3e%0d%0a++++++++++++++++%3cMerge%3eFalse%3c%2fMerge%3e%0d%0a++++++++++++++++%3cWidth%3e15%3c%2fWidth%3e%0d%0a++++++++++++++++%3cHeight%3e11.25%3c%2fHeight%3e%0d%0a++++++++++++++++%3cAlign%3eLeft%3c%2fAlign%3e%0d%0a++++++++++++++++%3cFontName%3eCalibri%3c%2fFontName%3e%0d%0a++++++++++++++++%3cWrapText%3eFalse%3c%2fWrapText%3e%0d%0a++++++++++++++++%3cFontSize%3e8%3c%2fFontSize%3e%0d%0a++++++++++++++++%3cX%3e18%3c%2fX%3e%0d%0a++++++++++++++++%3cY%3e25%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26%3c%2fY%3e%0d%0a++++++++++++++%3c%2fTD%3e%0d%0a++++++++++++++%3cTD%3e%0d%0a++++++++++++++++%3cMerge%3eFalse%3c%2fMerge%3e%0d%0a++++++++++++++++%3cWidth%3e48%3c%2fWidth%3e%0d%0a++++++++++++++++%3cHeight%3e11.25%3c%2fHeight%3e%0d%0a++++++++++++++++%3cAlign%3eLeft%3c%2fAlign%3e%0d%0a++++++++++++++++%3cFontName%3eCalibri%3c%2fFontName%3e%0d%0a++++++++++++++++%3cWrapText%3eFalse%3c%2fWrapText%3e%0d%0a++++++++++++++++%3cFontSize%3e8%3c%2fFontSize%3e%0d%0a++++++++++++++++%3cX%3e2%3c%2fX%3e%0d%0a++++++++++++++++%3cY%3e26%3c%2fY%3e%0d%0a++++++++++++++%3c%2fTD%3e%0d%0a++++++++++++++%3cTD%3e%0d%0a++++++++++++++++%3cMerge%3eFalse%3c%2fMerge%3e%0d%0a++++++++++++++++%3cWidth%3e66%3c%2fWidth%3e%0d%0a++++++++++++++++%3cHeight%3e11.25%3c%2fHeight%3e%0d%0a++++++++++++++++%3cAlign%3eLeft%3c%2fAlign%3e%0d%0a++++++++++++++++%3cFontName%3eCalibri%3c%2fFontName%3e%0d%0a++++++++++++++++%3cWrapText%3eFalse%3c%2fWrapText%3e%0d%0a++++++++++++++++%3cFontSize%3e8%3c%2fFontSize%3e%0d%0a++++++++++++++++%3cX%3e3%3c%2fX%3e%0d%0a++++++++++++++++%3cY%3e26%3c%2fY%3e%0d%0a++++++++++++++%3c%2fTD%3e%0d%0a++++++++++++++%3cTD%3e%0d%0a++++++++++++++++%3cMerge%3eFalse%3c%2fMerge%3e%0d%0a++++++++++++++++%3cWidth%3e57.75%3c%2fWidth%3e%0d%0a++++++++++++++++%3cHeight%3e11.25%3c%2fHeight%3e%0d%0a++++++++++++++++%3cAlign%3eLeft%3c%2fAlign%3e%0d%0a++++++++++++++++%3cFontName%3eCalibri%3c%2fFontName%3e%0d%0a++++++++++++++++%3cWrapText%3eFalse%3c%2fWrapText%3e%0d%0a++++++++++++++++%3cFontSize%3e8%3c%2fFontSize%3e%0d%0a++++++++++++++++%3cX%3e4%3c%2fX%3e%0d%0a++++++++++++++++%3cY%3e26%3c%2fY%3e%0d%0a++++++++++++++%3c%2fTD%3e%0d%0a++++++++++++++%3cTD%3e%0d%0a++++++++++++++++%3cMerge%3eFalse%3c%2fMerge%3e%0d%0a++++++++++++++++%3cWidth%3e50.25%3c%2fWidth%3e%0d%0a++++++++++++++++%3cHeight%3e11.25%3c%2fHeight%3e%0d%0a++++++++++++++++%3cAlign%3eLeft%3c%2fAlign%3e%0d%0a++++++++++++++++%3cFontName%3eCalibri%3c%2fFontName%3e%0d%0a++++++++++++++++%3cWrapText%3eFalse%3c%2fWrapText%3e%0d%0a++++++++++++++++%3cFontSize%3e8%3c%2fFontSize%3e%0d%0a++++++++++++++++%3cX%3e5%3c%2fX%3e%0d%0a++++++++++++++++%3cY%3e26%3c%2fY%3e%0d%0a++++++++++++++%3c%2fTD%3e%0d%0a++++++++++++++%3cTD%3e%0d%0a++++++++++++++++%3cMerge%3eFalse%3c%2fMerge%3e%0d%0a++++++++++++++++%3cWidth%3e63.75%3c%2fWidth%3e%0d%0a++++++++++++++++%3cHeight%3e11.25%3c%2fHeight%3e%0d%0a++++++++++++++++%3cAlign%3eLeft%3c%2fAlign%3e%0d%0a++++++++++++++++%3cFontName%3eCalibri%3c%2fFontName%3e%0d%0a++++++++++++++++%3cWrapText%3eFalse%3c%2fWrapText%3e%0d%0a++++++++++++++++%3cFontSize%3e8%3c%2fFontSize%3e%0d%0a++++++++++++++++%3cX%3e6%3c%2fX%3e%0d%0a++++++++++++++++%3cY%3e26%3c%2fY%3e%0d%0a++++++++++++++%3c%2fTD%3e%0d%0a++++++++++++++%3cTD%3e%0d%0a++++++++++++++++%3cMerge%3eFalse%3c%2fMerge%3e%0d%0a++++++++++++++++%3cWidth%3e67.5%3c%2fWidth%3e%0d%0a++++++++++++++++%3cHeight%3e11.25%3c%2fHeight%3e%0d%0a++++++++++++++++%3cAlign%3eLeft%3c%2fAlign%3e%0d%0a++++++++++++++++%3cFontName%3eCalibri%3c%2fFontName%3e%0d%0a++++++++++++++++%3cWrapText%3eFalse%3c%2fWrapText%3e%0d%0a++++++++++++++++%3cFontSize%3e8%3c%2fFontSize%3e%0d%0a++++++++++++++++%3cX%3e7%3c%2fX%3e%0d%0a++++++++++++++++%3cY%3e26%3c%2fY%3e%0d%0a++++++++++++++%3c%2fTD%3e%0d%0a++++++++++++++%3cTD%3e%0d%0a++++++++++++++++%3cMerge%3eFalse%3c%2fMerge%3e%0d%0a++++++++++++++++%3cWidth%3e50.25%3c%2fWidth%3e%0d%0a++++++++++++++++%3cHeight%3e11.25%3c%2fHeight%3e%0d%0a++++++++++++++++%3cAlign%3eLeft%3c%2fAlign%3e%0d%0a++++++++++++++++%3cFontName%3eCalibri%3c%2fFontName%3e%0d%0a++++++++++++++++%3cWrapText%3eFalse%3c%2fWrapText%3e%0d%0a++++++++++++++++%3cFontSize%3e8%3c%2fFontSize%3e%0d%0a++++++++++++++++%3cX%3e8%3c%2fX%3e%0d%0a++++++++++++++++%3cY%3e26%3c%2fY%3e%0d%0a++++++++++++++%3c%2fTD%3e%0d%0a++++++++++++++%3cTD%3e%0d%0a++++++++++++++++%3cMerge%3eFalse%3c%2fMerge%3e%0d%0a++++++++++++++++%3cWidth%3e50.25%3c%2fWidth%3e%0d%0a++++++++++++++++%3cHeight%3e11.25%3c%2fHeight%3e%0d%0a++++++++++++++++%3cAlign%3eLeft%3c%2fAlign%3e%0d%0a++++++++++++++++%3cFontName%3eCalibri%3c%2fFontName%3e%0d%0a++++++++++++++++%3cWrapText%3eFalse%3c%2fWrapText%3e%0d%0a++++++++++++++++%3cFontSize%3e8%3c%2fFontSize%3e%0d%0a++++++++++++++++%3cX%3e9%3c%2fX%3e%0d%0a++++++++++++++++%3cY%3e26%3c%2fY%3e%0d%0a++++++++++++++%3c%2fTD%3e%0d%0a++++++++++++++%3cTD%3e%0d%0a++++++++++++++++%3cMerge%3eFalse%3c%2fMerge%3e%0d%0a++++++++++++++++%3cWidth%3e50.25%3c%2fWidth%3e%0d%0a++++++++++++++++%3cHeight%3e11.25%3c%2fHeight%3e%0d%0a++++++++++++++++%3cAlign%3eLeft%3c%2fAlign%3e%0d%0a++++++++++++++++%3cFontName%3eCalibri%3c%2fFontName%3e%0d%0a++++++++++++++++%3cWrapText%3eFalse%3c%2fWrapText%3e%0d%0a++++++++++++++++%3cFontSize%3e8%3c%2fFontSize%3e%0d%0a++++++++++++++++%3cX%3e10%3c%2fX%3e%0d%0a++++++++++++++++%3cY%3e26%3c%2fY%3e%0d%0a++++++++++++++%3c%2fTD%3e%0d%0a++++++++++++++%3cTD%3e%0d%0a++++++++++++++++%3cMerge%3eFalse%3c%2fMerge%3e%0d%0a++++++++++++++++%3cWidth%3e50.25%3c%2fWidth%3e%0d%0a++++++++++++++++%3cHeight%3e11.25%3c%2fHeight%3e%0d%0a++++++++++++++++%3cAlign%3eLeft%3c%2fAlign%3e%0d%0a++++++++++++++++%3cFontName%3eCalibri%3c%2fFontName%3e%0d%0a++++++++++++++++%3cWrapText%3eFalse%3c%2fWrapText%3e%0d%0a++++++++++++++++%3cFontSize%3e8%3c%2fFontSize%3e%0d%0a++++++++++++++++%3cX%3e11%3c%2fX%3e%0d%0a++++++++++++++++%3cY%3e26%3c%2fY%3e%0d%0a++++++++++++++%3c%2fTD%3e%0d%0a++++++++++++++%3cTD%3e%0d%0a++++++++++++++++%3cMerge%3eFalse%3c%2fMerge%3e%0d%0a++++++++++++++++%3cWidth%3e50.25%3c%2fWidth%3e%0d%0a++++++++++++++++%3cHeight%3e11.25%3c%2fHeight%3e%0d%0a++++++++++++++++%3cAlign%3eLeft%3c%2fAlign%3e%0d%0a++++++++++++++++%3cFontName%3eCalibri%3c%2fFontName%3e%0d%0a++++++++++++++++%3cWrapText%3eFalse%3c%2fWrapText%3e%0d%0a++++++++++++++++%3cFontSize%3e8%3c%2fFontSize%3e%0d%0a++++++++++++++++%3cX%3e12%3c%2fX%3e%0d%0a++++++++++++++++%3cY%3e26%3c%2fY%3e%0d%0a++++++++++++++%3c%2fTD%3e%0d%0a++++++++++++++%3cTD%3e%0d%0a++++++++++++++++%3cMerge%3eFalse%3c%2fMerge%3e%0d%0a++++++++++++++++%3cWidth%3e50.25%3c%2fWidth%3e%0d%0a++++++++++++++++%3cHeight%3e11.25%3c%2fHeight%3e%0d%0a++++++++++++++++%3cAlign%3eLeft%3c%2fAlign%3e%0d%0a++++++++++++++++%3cFontName%3eCalibri%3c%2fFontName%3e%0d%0a++++++++++++++++%3cWrapText%3eFalse%3c%2fWrapText%3e%0d%0a++++++++++++++++%3cFontSize%3e8%3c%2fFontSize%3e%0d%0a++++++++++++++++%3cX%3e13%3c%2fX%3e%0d%0a++++++++++++++++%3cY%3e26%3c%2fY%3e%0d%0a++++++++++++++%3c%2fTD%3e%0d%0a++++++++++++++%3cTD%3e%0d%0a++++++++++++++++%3cMerge%3eFalse%3c%2fMerge%3e%0d%0a++++++++++++++++%3cWidth%3e50.25%3c%2fWidth%3e%0d%0a++++++++++++++++%3cHeight%3e11.25%3c%2fHeight%3e%0d%0a++++++++++++++++%3cAlign%3eLeft%3c%2fAlign%3e%0d%0a++++++++++++++++%3cFontName%3eCalibri%3c%2fFontName%3e%0d%0a++++++++++++++++%3cWrapText%3eFalse%3c%2fWrapText%3e%0d%0a++++++++++++++++%3cFontSize%3e8%3c%2fFontSize%3e%0d%0a++++++++++++++++%3cX%3e14%3c%2fX%3e%0d%0a++++++++++++++++%3cY%3e26%3c%2fY%3e%0d%0a++++++++++++++%3c%2fTD%3e%0d%0a++++++++++++++%3cTD%3e%0d%0a++++++++++++++++%3cMerge%3eFalse%3c%2fMerge%3e%0d%0a++++++++++++++++%3cWidth%3e50.25%3c%2fWidth%3e%0d%0a++++++++++++++++%3cHeight%3e11.25%3c%2fHeight%3e%0d%0a++++++++++++++++%3cAlign%3eLeft%3c%2fAlign%3e%0d%0a++++++++++++++++%3cFontName%3eCalibri%3c%2fFontName%3e%0d%0a++++++++++++++++%3cWrapText%3eFalse%3c%2fWrapText%3e%0d%0a++++++++++++++++%3cFontSize%3e8%3c%2fFontSize%3e%0d%0a++++++++++++++++%3cX%3e15%3c%2fX%3e%0d%0a++++++++++++++++%3cY%3e26%3c%2fY%3e%0d%0a++++++++++++++%3c%2fTD%3e%0d%0a++++++++++++++%3cTD%3e%0d%0a++++++++++++++++%3cMerge%3eFalse%3c%2fMerge%3e%0d%0a++++++++++++++++%3cWidth%3e50.25%3c%2fWidth%3e%0d%0a++++++++++++++++%3cHeight%3e11.25%3c%2fHeight%3e%0d%0a++++++++++++++++%3cAlign%3eLeft%3c%2fAlign%3e%0d%0a++++++++++++++++%3cFontName%3eCalibri%3c%2fFontName%3e%0d%0a++++++++++++++++%3cWrapText%3eFalse%3c%2fWrapText%3e%0d%0a++++++++++++++++%3cFontSize%3e8%3c%2fFontSize%3e%0d%0a++++++++++++++++%3cX%3e16%3c%2fX%3e%0d%0a++++++++++++++++%3cY%3e26%3c%2fY%3e%0d%0a++++++++++++++%3c%2fTD%3e%0d%0a++++++++++++++%3cTD%3e%0d%0a++++++++++++++++%3cMerge%3eFalse%3c%2fMerge%3e%0d%0a++++++++++++++++%3cWidth%3e50.25%3c%2fWidth%3e%0d%0a++++++++++++++++%3cHeight%3e11.25%3c%2fHeight%3e%0d%0a++++++++++++++++%3cAlign%3eLeft%3c%2fAlign%3e%0d%0a++++++++++++++++%3cFontName%3eCalibri%3c%2fFontName%3e%0d%0a++++++++++++++++%3cWrapText%3eFalse%3c%2fWrapText%3e%0d%0a++++++++++++++++%3cFontSize%3e8%3c%2fFontSize%3e%0d%0a++++++++++++++++%3cX%3e17%3c%2fX%3e%0d%0a++++++++++++++++%3cY%3e26%3c%2fY%3e%0d%0a++++++++++++++%3c%2fTD%3e%0d%0a++++++++++++++%3cTD%3e%0d%0a++++++++++++++++%3cMerge%3eFalse%3c%2fMerge%3e%0d%0a++++++++++++++++%3cWidth%3e15%3c%2fWidth%3e%0d%0a++++++++++++++++%3cHeight%3e11.25%3c%2fHeight%3e%0d%0a++++++++++++++++%3cAlign%3eLeft%3c%2fAlign%3e%0d%0a++++++++++++++++%3cFontName%3eCalibri%3c%2fFontName%3e%0d%0a++++++++++++++++%3cWrapText%3eFalse%3c%2fWrapText%3e%0d%0a++++++++++++++++%3cFontSize%3e8%3c%2fFontSize%3e%0d%0a++++++++++++++++%3cX%3e18%3c%2fX%3e%0d%0a++++++++++++++++%3cY%3e26%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27%3c%2fY%3e%0d%0a++++++++++++++%3c%2fTD%3e%0d%0a++++++++++++++%3cTD%3e%0d%0a++++++++++++++++%3cMerge%3eFalse%3c%2fMerge%3e%0d%0a++++++++++++++++%3cWidth%3e48%3c%2fWidth%3e%0d%0a++++++++++++++++%3cHeight%3e11.25%3c%2fHeight%3e%0d%0a++++++++++++++++%3cAlign%3eLeft%3c%2fAlign%3e%0d%0a++++++++++++++++%3cFontName%3eCalibri%3c%2fFontName%3e%0d%0a++++++++++++++++%3cWrapText%3eFalse%3c%2fWrapText%3e%0d%0a++++++++++++++++%3cFontSize%3e8%3c%2fFontSize%3e%0d%0a++++++++++++++++%3cX%3e2%3c%2fX%3e%0d%0a++++++++++++++++%3cY%3e27%3c%2fY%3e%0d%0a++++++++++++++%3c%2fTD%3e%0d%0a++++++++++++++%3cTD%3e%0d%0a++++++++++++++++%3cMerge%3eFalse%3c%2fMerge%3e%0d%0a++++++++++++++++%3cWidth%3e66%3c%2fWidth%3e%0d%0a++++++++++++++++%3cHeight%3e11.25%3c%2fHeight%3e%0d%0a++++++++++++++++%3cAlign%3eLeft%3c%2fAlign%3e%0d%0a++++++++++++++++%3cFontName%3eCalibri%3c%2fFontName%3e%0d%0a++++++++++++++++%3cWrapText%3eFalse%3c%2fWrapText%3e%0d%0a++++++++++++++++%3cFontSize%3e8%3c%2fFontSize%3e%0d%0a++++++++++++++++%3cX%3e3%3c%2fX%3e%0d%0a++++++++++++++++%3cY%3e27%3c%2fY%3e%0d%0a++++++++++++++%3c%2fTD%3e%0d%0a++++++++++++++%3cTD%3e%0d%0a++++++++++++++++%3cMerge%3eFalse%3c%2fMerge%3e%0d%0a++++++++++++++++%3cWidth%3e57.75%3c%2fWidth%3e%0d%0a++++++++++++++++%3cHeight%3e11.25%3c%2fHeight%3e%0d%0a++++++++++++++++%3cAlign%3eLeft%3c%2fAlign%3e%0d%0a++++++++++++++++%3cFontName%3eCalibri%3c%2fFontName%3e%0d%0a++++++++++++++++%3cWrapText%3eFalse%3c%2fWrapText%3e%0d%0a++++++++++++++++%3cFontSize%3e8%3c%2fFontSize%3e%0d%0a++++++++++++++++%3cX%3e4%3c%2fX%3e%0d%0a++++++++++++++++%3cY%3e27%3c%2fY%3e%0d%0a++++++++++++++%3c%2fTD%3e%0d%0a++++++++++++++%3cTD%3e%0d%0a++++++++++++++++%3cMerge%3eFalse%3c%2fMerge%3e%0d%0a++++++++++++++++%3cWidth%3e50.25%3c%2fWidth%3e%0d%0a++++++++++++++++%3cHeight%3e11.25%3c%2fHeight%3e%0d%0a++++++++++++++++%3cAlign%3eLeft%3c%2fAlign%3e%0d%0a++++++++++++++++%3cFontName%3eCalibri%3c%2fFontName%3e%0d%0a++++++++++++++++%3cWrapText%3eFalse%3c%2fWrapText%3e%0d%0a++++++++++++++++%3cFontSize%3e8%3c%2fFontSize%3e%0d%0a++++++++++++++++%3cX%3e5%3c%2fX%3e%0d%0a++++++++++++++++%3cY%3e27%3c%2fY%3e%0d%0a++++++++++++++%3c%2fTD%3e%0d%0a++++++++++++++%3cTD%3e%0d%0a++++++++++++++++%3cMerge%3eFalse%3c%2fMerge%3e%0d%0a++++++++++++++++%3cWidth%3e63.75%3c%2fWidth%3e%0d%0a++++++++++++++++%3cHeight%3e11.25%3c%2fHeight%3e%0d%0a++++++++++++++++%3cAlign%3eLeft%3c%2fAlign%3e%0d%0a++++++++++++++++%3cFontName%3eCalibri%3c%2fFontName%3e%0d%0a++++++++++++++++%3cWrapText%3eFalse%3c%2fWrapText%3e%0d%0a++++++++++++++++%3cFontSize%3e8%3c%2fFontSize%3e%0d%0a++++++++++++++++%3cX%3e6%3c%2fX%3e%0d%0a++++++++++++++++%3cY%3e27%3c%2fY%3e%0d%0a++++++++++++++%3c%2fTD%3e%0d%0a++++++++++++++%3cTD%3e%0d%0a++++++++++++++++%3cMerge%3eFalse%3c%2fMerge%3e%0d%0a++++++++++++++++%3cWidth%3e67.5%3c%2fWidth%3e%0d%0a++++++++++++++++%3cHeight%3e11.25%3c%2fHeight%3e%0d%0a++++++++++++++++%3cAlign%3eLeft%3c%2fAlign%3e%0d%0a++++++++++++++++%3cFontName%3eCalibri%3c%2fFontName%3e%0d%0a++++++++++++++++%3cWrapText%3eFalse%3c%2fWrapText%3e%0d%0a++++++++++++++++%3cFontSize%3e8%3c%2fFontSize%3e%0d%0a++++++++++++++++%3cX%3e7%3c%2fX%3e%0d%0a++++++++++++++++%3cY%3e27%3c%2fY%3e%0d%0a++++++++++++++%3c%2fTD%3e%0d%0a++++++++++++++%3cTD%3e%0d%0a++++++++++++++++%3cMerge%3eFalse%3c%2fMerge%3e%0d%0a++++++++++++++++%3cWidth%3e50.25%3c%2fWidth%3e%0d%0a++++++++++++++++%3cHeight%3e11.25%3c%2fHeight%3e%0d%0a++++++++++++++++%3cAlign%3eLeft%3c%2fAlign%3e%0d%0a++++++++++++++++%3cFontName%3eCalibri%3c%2fFontName%3e%0d%0a++++++++++++++++%3cWrapText%3eFalse%3c%2fWrapText%3e%0d%0a++++++++++++++++%3cFontSize%3e8%3c%2fFontSize%3e%0d%0a++++++++++++++++%3cX%3e8%3c%2fX%3e%0d%0a++++++++++++++++%3cY%3e27%3c%2fY%3e%0d%0a++++++++++++++%3c%2fTD%3e%0d%0a++++++++++++++%3cTD%3e%0d%0a++++++++++++++++%3cMerge%3eFalse%3c%2fMerge%3e%0d%0a++++++++++++++++%3cWidth%3e50.25%3c%2fWidth%3e%0d%0a++++++++++++++++%3cHeight%3e11.25%3c%2fHeight%3e%0d%0a++++++++++++++++%3cAlign%3eLeft%3c%2fAlign%3e%0d%0a++++++++++++++++%3cFontName%3eCalibri%3c%2fFontName%3e%0d%0a++++++++++++++++%3cWrapText%3eFalse%3c%2fWrapText%3e%0d%0a++++++++++++++++%3cFontSize%3e8%3c%2fFontSize%3e%0d%0a++++++++++++++++%3cX%3e9%3c%2fX%3e%0d%0a++++++++++++++++%3cY%3e27%3c%2fY%3e%0d%0a++++++++++++++%3c%2fTD%3e%0d%0a++++++++++++++%3cTD%3e%0d%0a++++++++++++++++%3cMerge%3eFalse%3c%2fMerge%3e%0d%0a++++++++++++++++%3cWidth%3e50.25%3c%2fWidth%3e%0d%0a++++++++++++++++%3cHeight%3e11.25%3c%2fHeight%3e%0d%0a++++++++++++++++%3cAlign%3eLeft%3c%2fAlign%3e%0d%0a++++++++++++++++%3cFontName%3eCalibri%3c%2fFontName%3e%0d%0a++++++++++++++++%3cWrapText%3eFalse%3c%2fWrapText%3e%0d%0a++++++++++++++++%3cFontSize%3e8%3c%2fFontSize%3e%0d%0a++++++++++++++++%3cX%3e10%3c%2fX%3e%0d%0a++++++++++++++++%3cY%3e27%3c%2fY%3e%0d%0a++++++++++++++%3c%2fTD%3e%0d%0a++++++++++++++%3cTD%3e%0d%0a++++++++++++++++%3cMerge%3eFalse%3c%2fMerge%3e%0d%0a++++++++++++++++%3cWidth%3e50.25%3c%2fWidth%3e%0d%0a++++++++++++++++%3cHeight%3e11.25%3c%2fHeight%3e%0d%0a++++++++++++++++%3cAlign%3eLeft%3c%2fAlign%3e%0d%0a++++++++++++++++%3cFontName%3eCalibri%3c%2fFontName%3e%0d%0a++++++++++++++++%3cWrapText%3eFalse%3c%2fWrapText%3e%0d%0a++++++++++++++++%3cFontSize%3e8%3c%2fFontSize%3e%0d%0a++++++++++++++++%3cX%3e11%3c%2fX%3e%0d%0a++++++++++++++++%3cY%3e27%3c%2fY%3e%0d%0a++++++++++++++%3c%2fTD%3e%0d%0a++++++++++++++%3cTD%3e%0d%0a++++++++++++++++%3cMerge%3eFalse%3c%2fMerge%3e%0d%0a++++++++++++++++%3cWidth%3e50.25%3c%2fWidth%3e%0d%0a++++++++++++++++%3cHeight%3e11.25%3c%2fHeight%3e%0d%0a++++++++++++++++%3cAlign%3eLeft%3c%2fAlign%3e%0d%0a++++++++++++++++%3cFontName%3eCalibri%3c%2fFontName%3e%0d%0a++++++++++++++++%3cWrapText%3eFalse%3c%2fWrapText%3e%0d%0a++++++++++++++++%3cFontSize%3e8%3c%2fFontSize%3e%0d%0a++++++++++++++++%3cX%3e12%3c%2fX%3e%0d%0a++++++++++++++++%3cY%3e27%3c%2fY%3e%0d%0a++++++++++++++%3c%2fTD%3e%0d%0a++++++++++++++%3cTD%3e%0d%0a++++++++++++++++%3cMerge%3eFalse%3c%2fMerge%3e%0d%0a++++++++++++++++%3cWidth%3e50.25%3c%2fWidth%3e%0d%0a++++++++++++++++%3cHeight%3e11.25%3c%2fHeight%3e%0d%0a++++++++++++++++%3cAlign%3eLeft%3c%2fAlign%3e%0d%0a++++++++++++++++%3cFontName%3eCalibri%3c%2fFontName%3e%0d%0a++++++++++++++++%3cWrapText%3eFalse%3c%2fWrapText%3e%0d%0a++++++++++++++++%3cFontSize%3e8%3c%2fFontSize%3e%0d%0a++++++++++++++++%3cX%3e13%3c%2fX%3e%0d%0a++++++++++++++++%3cY%3e27%3c%2fY%3e%0d%0a++++++++++++++%3c%2fTD%3e%0d%0a++++++++++++++%3cTD%3e%0d%0a++++++++++++++++%3cMerge%3eFalse%3c%2fMerge%3e%0d%0a++++++++++++++++%3cWidth%3e50.25%3c%2fWidth%3e%0d%0a++++++++++++++++%3cHeight%3e11.25%3c%2fHeight%3e%0d%0a++++++++++++++++%3cAlign%3eLeft%3c%2fAlign%3e%0d%0a++++++++++++++++%3cFontName%3eCalibri%3c%2fFontName%3e%0d%0a++++++++++++++++%3cWrapText%3eFalse%3c%2fWrapText%3e%0d%0a++++++++++++++++%3cFontSize%3e8%3c%2fFontSize%3e%0d%0a++++++++++++++++%3cX%3e14%3c%2fX%3e%0d%0a++++++++++++++++%3cY%3e27%3c%2fY%3e%0d%0a++++++++++++++%3c%2fTD%3e%0d%0a++++++++++++++%3cTD%3e%0d%0a++++++++++++++++%3cMerge%3eFalse%3c%2fMerge%3e%0d%0a++++++++++++++++%3cWidth%3e50.25%3c%2fWidth%3e%0d%0a++++++++++++++++%3cHeight%3e11.25%3c%2fHeight%3e%0d%0a++++++++++++++++%3cAlign%3eLeft%3c%2fAlign%3e%0d%0a++++++++++++++++%3cFontName%3eCalibri%3c%2fFontName%3e%0d%0a++++++++++++++++%3cWrapText%3eFalse%3c%2fWrapText%3e%0d%0a++++++++++++++++%3cFontSize%3e8%3c%2fFontSize%3e%0d%0a++++++++++++++++%3cX%3e15%3c%2fX%3e%0d%0a++++++++++++++++%3cY%3e27%3c%2fY%3e%0d%0a++++++++++++++%3c%2fTD%3e%0d%0a++++++++++++++%3cTD%3e%0d%0a++++++++++++++++%3cMerge%3eFalse%3c%2fMerge%3e%0d%0a++++++++++++++++%3cWidth%3e50.25%3c%2fWidth%3e%0d%0a++++++++++++++++%3cHeight%3e11.25%3c%2fHeight%3e%0d%0a++++++++++++++++%3cAlign%3eLeft%3c%2fAlign%3e%0d%0a++++++++++++++++%3cFontName%3eCalibri%3c%2fFontName%3e%0d%0a++++++++++++++++%3cWrapText%3eFalse%3c%2fWrapText%3e%0d%0a++++++++++++++++%3cFontSize%3e8%3c%2fFontSize%3e%0d%0a++++++++++++++++%3cX%3e16%3c%2fX%3e%0d%0a++++++++++++++++%3cY%3e27%3c%2fY%3e%0d%0a++++++++++++++%3c%2fTD%3e%0d%0a++++++++++++++%3cTD%3e%0d%0a++++++++++++++++%3cMerge%3eFalse%3c%2fMerge%3e%0d%0a++++++++++++++++%3cWidth%3e50.25%3c%2fWidth%3e%0d%0a++++++++++++++++%3cHeight%3e11.25%3c%2fHeight%3e%0d%0a++++++++++++++++%3cAlign%3eLeft%3c%2fAlign%3e%0d%0a++++++++++++++++%3cFontName%3eCalibri%3c%2fFontName%3e%0d%0a++++++++++++++++%3cWrapText%3eFalse%3c%2fWrapText%3e%0d%0a++++++++++++++++%3cFontSize%3e8%3c%2fFontSize%3e%0d%0a++++++++++++++++%3cX%3e17%3c%2fX%3e%0d%0a++++++++++++++++%3cY%3e27%3c%2fY%3e%0d%0a++++++++++++++%3c%2fTD%3e%0d%0a++++++++++++++%3cTD%3e%0d%0a++++++++++++++++%3cMerge%3eFalse%3c%2fMerge%3e%0d%0a++++++++++++++++%3cWidth%3e15%3c%2fWidth%3e%0d%0a++++++++++++++++%3cHeight%3e11.25%3c%2fHeight%3e%0d%0a++++++++++++++++%3cAlign%3eLeft%3c%2fAlign%3e%0d%0a++++++++++++++++%3cFontName%3eCalibri%3c%2fFontName%3e%0d%0a++++++++++++++++%3cWrapText%3eFalse%3c%2fWrapText%3e%0d%0a++++++++++++++++%3cFontSize%3e8%3c%2fFontSize%3e%0d%0a++++++++++++++++%3cX%3e18%3c%2fX%3e%0d%0a++++++++++++++++%3cY%3e27%3c%2fY%3e%0d%0a++++++++++++++%3c%2fTD</t>
  </si>
  <si>
    <t xml:space="preserve"> %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28%3c%2fY%3e%0d%0a++++++++++++++%3c%2fTD%3e%0d%0a++++++++++++++%3cTD%3e%0d%0a++++++++++++++++%3cMerge%3eFalse%3c%2fMerge%3e%0d%0a++++++++++++++++%3cWidth%3e48%3c%2fWidth%3e%0d%0a++++++++++++++++%3cHeight%3e11.25%3c%2fHeight%3e%0d%0a++++++++++++++++%3cAlign%3eLeft%3c%2fAlign%3e%0d%0a++++++++++++++++%3cFontName%3eCalibri%3c%2fFontName%3e%0d%0a++++++++++++++++%3cWrapText%3eFalse%3c%2fWrapText%3e%0d%0a++++++++++++++++%3cFontSize%3e8%3c%2fFontSize%3e%0d%0a++++++++++++++++%3cX%3e2%3c%2fX%3e%0d%0a++++++++++++++++%3cY%3e28%3c%2fY%3e%0d%0a++++++++++++++%3c%2fTD%3e%0d%0a++++++++++++++%3cTD%3e%0d%0a++++++++++++++++%3cMerge%3eFalse%3c%2fMerge%3e%0d%0a++++++++++++++++%3cWidth%3e66%3c%2fWidth%3e%0d%0a++++++++++++++++%3cHeight%3e11.25%3c%2fHeight%3e%0d%0a++++++++++++++++%3cAlign%3eLeft%3c%2fAlign%3e%0d%0a++++++++++++++++%3cFontName%3eCalibri%3c%2fFontName%3e%0d%0a++++++++++++++++%3cWrapText%3eFalse%3c%2fWrapText%3e%0d%0a++++++++++++++++%3cFontSize%3e8%3c%2fFontSize%3e%0d%0a++++++++++++++++%3cX%3e3%3c%2fX%3e%0d%0a++++++++++++++++%3cY%3e28%3c%2fY%3e%0d%0a++++++++++++++%3c%2fTD%3e%0d%0a++++++++++++++%3cTD%3e%0d%0a++++++++++++++++%3cMerge%3eFalse%3c%2fMerge%3e%0d%0a++++++++++++++++%3cWidth%3e57.75%3c%2fWidth%3e%0d%0a++++++++++++++++%3cHeight%3e11.25%3c%2fHeight%3e%0d%0a++++++++++++++++%3cAlign%3eLeft%3c%2fAlign%3e%0d%0a++++++++++++++++%3cFontName%3eCalibri%3c%2fFontName%3e%0d%0a++++++++++++++++%3cWrapText%3eFalse%3c%2fWrapText%3e%0d%0a++++++++++++++++%3cFontSize%3e8%3c%2fFontSize%3e%0d%0a++++++++++++++++%3cX%3e4%3c%2fX%3e%0d%0a++++++++++++++++%3cY%3e28%3c%2fY%3e%0d%0a++++++++++++++%3c%2fTD%3e%0d%0a++++++++++++++%3cTD%3e%0d%0a++++++++++++++++%3cMerge%3eFalse%3c%2fMerge%3e%0d%0a++++++++++++++++%3cWidth%3e50.25%3c%2fWidth%3e%0d%0a++++++++++++++++%3cHeight%3e11.25%3c%2fHeight%3e%0d%0a++++++++++++++++%3cAlign%3eLeft%3c%2fAlign%3e%0d%0a++++++++++++++++%3cFontName%3eCalibri%3c%2fFontName%3e%0d%0a++++++++++++++++%3cWrapText%3eFalse%3c%2fWrapText%3e%0d%0a++++++++++++++++%3cFontSize%3e8%3c%2fFontSize%3e%0d%0a++++++++++++++++%3cX%3e5%3c%2fX%3e%0d%0a++++++++++++++++%3cY%3e28%3c%2fY%3e%0d%0a++++++++++++++%3c%2fTD%3e%0d%0a++++++++++++++%3cTD%3e%0d%0a++++++++++++++++%3cMerge%3eFalse%3c%2fMerge%3e%0d%0a++++++++++++++++%3cWidth%3e63.75%3c%2fWidth%3e%0d%0a++++++++++++++++%3cHeight%3e11.25%3c%2fHeight%3e%0d%0a++++++++++++++++%3cAlign%3eLeft%3c%2fAlign%3e%0d%0a++++++++++++++++%3cFontName%3eCalibri%3c%2fFontName%3e%0d%0a++++++++++++++++%3cWrapText%3eFalse%3c%2fWrapText%3e%0d%0a++++++++++++++++%3cFontSize%3e8%3c%2fFontSize%3e%0d%0a++++++++++++++++%3cX%3e6%3c%2fX%3e%0d%0a++++++++++++++++%3cY%3e28%3c%2fY%3e%0d%0a++++++++++++++%3c%2fTD%3e%0d%0a++++++++++++++%3cTD%3e%0d%0a++++++++++++++++%3cMerge%3eFalse%3c%2fMerge%3e%0d%0a++++++++++++++++%3cWidth%3e67.5%3c%2fWidth%3e%0d%0a++++++++++++++++%3cHeight%3e11.25%3c%2fHeight%3e%0d%0a++++++++++++++++%3cAlign%3eLeft%3c%2fAlign%3e%0d%0a++++++++++++++++%3cFontName%3eCalibri%3c%2fFontName%3e%0d%0a++++++++++++++++%3cWrapText%3eFalse%3c%2fWrapText%3e%0d%0a++++++++++++++++%3cFontSize%3e8%3c%2fFontSize%3e%0d%0a++++++++++++++++%3cX%3e7%3c%2fX%3e%0d%0a++++++++++++++++%3cY%3e28%3c%2fY%3e%0d%0a++++++++++++++%3c%2fTD%3e%0d%0a++++++++++++++%3cTD%3e%0d%0a++++++++++++++++%3cMerge%3eFalse%3c%2fMerge%3e%0d%0a++++++++++++++++%3cWidth%3e50.25%3c%2fWidth%3e%0d%0a++++++++++++++++%3cHeight%3e11.25%3c%2fHeight%3e%0d%0a++++++++++++++++%3cAlign%3eLeft%3c%2fAlign%3e%0d%0a++++++++++++++++%3cFontName%3eCalibri%3c%2fFontName%3e%0d%0a++++++++++++++++%3cWrapText%3eFalse%3c%2fWrapText%3e%0d%0a++++++++++++++++%3cFontSize%3e8%3c%2fFontSize%3e%0d%0a++++++++++++++++%3cX%3e8%3c%2fX%3e%0d%0a++++++++++++++++%3cY%3e28%3c%2fY%3e%0d%0a++++++++++++++%3c%2fTD%3e%0d%0a++++++++++++++%3cTD%3e%0d%0a++++++++++++++++%3cMerge%3eFalse%3c%2fMerge%3e%0d%0a++++++++++++++++%3cWidth%3e50.25%3c%2fWidth%3e%0d%0a++++++++++++++++%3cHeight%3e11.25%3c%2fHeight%3e%0d%0a++++++++++++++++%3cAlign%3eLeft%3c%2fAlign%3e%0d%0a++++++++++++++++%3cFontName%3eCalibri%3c%2fFontName%3e%0d%0a++++++++++++++++%3cWrapText%3eFalse%3c%2fWrapText%3e%0d%0a++++++++++++++++%3cFontSize%3e8%3c%2fFontSize%3e%0d%0a++++++++++++++++%3cX%3e9%3c%2fX%3e%0d%0a++++++++++++++++%3cY%3e28%3c%2fY%3e%0d%0a++++++++++++++%3c%2fTD%3e%0d%0a++++++++++++++%3cTD%3e%0d%0a++++++++++++++++%3cMerge%3eFalse%3c%2fMerge%3e%0d%0a++++++++++++++++%3cWidth%3e50.25%3c%2fWidth%3e%0d%0a++++++++++++++++%3cHeight%3e11.25%3c%2fHeight%3e%0d%0a++++++++++++++++%3cAlign%3eLeft%3c%2fAlign%3e%0d%0a++++++++++++++++%3cFontName%3eCalibri%3c%2fFontName%3e%0d%0a++++++++++++++++%3cWrapText%3eFalse%3c%2fWrapText%3e%0d%0a++++++++++++++++%3cFontSize%3e8%3c%2fFontSize%3e%0d%0a++++++++++++++++%3cX%3e10%3c%2fX%3e%0d%0a++++++++++++++++%3cY%3e28%3c%2fY%3e%0d%0a++++++++++++++%3c%2fTD%3e%0d%0a++++++++++++++%3cTD%3e%0d%0a++++++++++++++++%3cMerge%3eFalse%3c%2fMerge%3e%0d%0a++++++++++++++++%3cWidth%3e50.25%3c%2fWidth%3e%0d%0a++++++++++++++++%3cHeight%3e11.25%3c%2fHeight%3e%0d%0a++++++++++++++++%3cAlign%3eLeft%3c%2fAlign%3e%0d%0a++++++++++++++++%3cFontName%3eCalibri%3c%2fFontName%3e%0d%0a++++++++++++++++%3cWrapText%3eFalse%3c%2fWrapText%3e%0d%0a++++++++++++++++%3cFontSize%3e8%3c%2fFontSize%3e%0d%0a++++++++++++++++%3cX%3e11%3c%2fX%3e%0d%0a++++++++++++++++%3cY%3e28%3c%2fY%3e%0d%0a++++++++++++++%3c%2fTD%3e%0d%0a++++++++++++++%3cTD%3e%0d%0a++++++++++++++++%3cMerge%3eFalse%3c%2fMerge%3e%0d%0a++++++++++++++++%3cWidth%3e50.25%3c%2fWidth%3e%0d%0a++++++++++++++++%3cHeight%3e11.25%3c%2fHeight%3e%0d%0a++++++++++++++++%3cAlign%3eLeft%3c%2fAlign%3e%0d%0a++++++++++++++++%3cFontName%3eCalibri%3c%2fFontName%3e%0d%0a++++++++++++++++%3cWrapText%3eFalse%3c%2fWrapText%3e%0d%0a++++++++++++++++%3cFontSize%3e8%3c%2fFontSize%3e%0d%0a++++++++++++++++%3cX%3e12%3c%2fX%3e%0d%0a++++++++++++++++%3cY%3e28%3c%2fY%3e%0d%0a++++++++++++++%3c%2fTD%3e%0d%0a++++++++++++++%3cTD%3e%0d%0a++++++++++++++++%3cMerge%3eFalse%3c%2fMerge%3e%0d%0a++++++++++++++++%3cWidth%3e50.25%3c%2fWidth%3e%0d%0a++++++++++++++++%3cHeight%3e11.25%3c%2fHeight%3e%0d%0a++++++++++++++++%3cAlign%3eLeft%3c%2fAlign%3e%0d%0a++++++++++++++++%3cFontName%3eCalibri%3c%2fFontName%3e%0d%0a++++++++++++++++%3cWrapText%3eFalse%3c%2fWrapText%3e%0d%0a++++++++++++++++%3cFontSize%3e8%3c%2fFontSize%3e%0d%0a++++++++++++++++%3cX%3e13%3c%2fX%3e%0d%0a++++++++++++++++%3cY%3e28%3c%2fY%3e%0d%0a++++++++++++++%3c%2fTD%3e%0d%0a++++++++++++++%3cTD%3e%0d%0a++++++++++++++++%3cMerge%3eFalse%3c%2fMerge%3e%0d%0a++++++++++++++++%3cWidth%3e50.25%3c%2fWidth%3e%0d%0a++++++++++++++++%3cHeight%3e11.25%3c%2fHeight%3e%0d%0a++++++++++++++++%3cAlign%3eLeft%3c%2fAlign%3e%0d%0a++++++++++++++++%3cFontName%3eCalibri%3c%2fFontName%3e%0d%0a++++++++++++++++%3cWrapText%3eFalse%3c%2fWrapText%3e%0d%0a++++++++++++++++%3cFontSize%3e8%3c%2fFontSize%3e%0d%0a++++++++++++++++%3cX%3e14%3c%2fX%3e%0d%0a++++++++++++++++%3cY%3e28%3c%2fY%3e%0d%0a++++++++++++++%3c%2fTD%3e%0d%0a++++++++++++++%3cTD%3e%0d%0a++++++++++++++++%3cMerge%3eFalse%3c%2fMerge%3e%0d%0a++++++++++++++++%3cWidth%3e50.25%3c%2fWidth%3e%0d%0a++++++++++++++++%3cHeight%3e11.25%3c%2fHeight%3e%0d%0a++++++++++++++++%3cAlign%3eLeft%3c%2fAlign%3e%0d%0a++++++++++++++++%3cFontName%3eCalibri%3c%2fFontName%3e%0d%0a++++++++++++++++%3cWrapText%3eFalse%3c%2fWrapText%3e%0d%0a++++++++++++++++%3cFontSize%3e8%3c%2fFontSize%3e%0d%0a++++++++++++++++%3cX%3e15%3c%2fX%3e%0d%0a++++++++++++++++%3cY%3e28%3c%2fY%3e%0d%0a++++++++++++++%3c%2fTD%3e%0d%0a++++++++++++++%3cTD%3e%0d%0a++++++++++++++++%3cMerge%3eFalse%3c%2fMerge%3e%0d%0a++++++++++++++++%3cWidth%3e50.25%3c%2fWidth%3e%0d%0a++++++++++++++++%3cHeight%3e11.25%3c%2fHeight%3e%0d%0a++++++++++++++++%3cAlign%3eLeft%3c%2fAlign%3e%0d%0a++++++++++++++++%3cFontName%3eCalibri%3c%2fFontName%3e%0d%0a++++++++++++++++%3cWrapText%3eFalse%3c%2fWrapText%3e%0d%0a++++++++++++++++%3cFontSize%3e8%3c%2fFontSize%3e%0d%0a++++++++++++++++%3cX%3e16%3c%2fX%3e%0d%0a++++++++++++++++%3cY%3e28%3c%2fY%3e%0d%0a++++++++++++++%3c%2fTD%3e%0d%0a++++++++++++++%3cTD%3e%0d%0a++++++++++++++++%3cMerge%3eFalse%3c%2fMerge%3e%0d%0a++++++++++++++++%3cWidth%3e50.25%3c%2fWidth%3e%0d%0a++++++++++++++++%3cHeight%3e11.25%3c%2fHeight%3e%0d%0a++++++++++++++++%3cAlign%3eLeft%3c%2fAlign%3e%0d%0a++++++++++++++++%3cFontName%3eCalibri%3c%2fFontName%3e%0d%0a++++++++++++++++%3cWrapText%3eFalse%3c%2fWrapText%3e%0d%0a++++++++++++++++%3cFontSize%3e8%3c%2fFontSize%3e%0d%0a++++++++++++++++%3cX%3e17%3c%2fX%3e%0d%0a++++++++++++++++%3cY%3e28%3c%2fY%3e%0d%0a++++++++++++++%3c%2fTD%3e%0d%0a++++++++++++++%3cTD%3e%0d%0a++++++++++++++++%3cMerge%3eFalse%3c%2fMerge%3e%0d%0a++++++++++++++++%3cWidth%3e15%3c%2fWidth%3e%0d%0a++++++++++++++++%3cHeight%3e11.25%3c%2fHeight%3e%0d%0a++++++++++++++++%3cAlign%3eLeft%3c%2fAlign%3e%0d%0a++++++++++++++++%3cFontName%3eCalibri%3c%2fFontName%3e%0d%0a++++++++++++++++%3cWrapText%3eFalse%3c%2fWrapText%3e%0d%0a++++++++++++++++%3cFontSize%3e8%3c%2fFontSize%3e%0d%0a++++++++++++++++%3cX%3e18%3c%2fX%3e%0d%0a++++++++++++++++%3cY%3e28%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29%3c%2fY%3e%0d%0a++++++++++++++%3c%2fTD%3e%0d%0a++++++++++++++%3cTD%3e%0d%0a++++++++++++++++%3cMerge%3eFalse%3c%2fMerge%3e%0d%0a++++++++++++++++%3cWidth%3e48%3c%2fWidth%3e%0d%0a++++++++++++++++%3cHeight%3e11.25%3c%2fHeight%3e%0d%0a++++++++++++++++%3cAlign%3eLeft%3c%2fAlign%3e%0d%0a++++++++++++++++%3cFontName%3eCalibri%3c%2fFontName%3e%0d%0a++++++++++++++++%3cWrapText%3eFalse%3c%2fWrapText%3e%0d%0a++++++++++++++++%3cFontSize%3e8%3c%2fFontSize%3e%0d%0a++++++++++++++++%3cX%3e2%3c%2fX%3e%0d%0a++++++++++++++++%3cY%3e29%3c%2fY%3e%0d%0a++++++++++++++++%3cFormControls%3e%0d%0a++++++++++++++++++%3cFormControl%3e%0d%0a++++++++++++++++++++%3cLabelAddress%3e%3dLists!%24A%244%3a%24A%2499%3c%2fLabelAddress%3e%0d%0a++++++++++++++++++++%3cTopLeftCellAddress%3e%3d'Dashboard'!%24B%2429%3c%2fTopLeftCellAddress%3e%0d%0a++++++++++++++++++++%3cDefaultValue%3e51%3c%2fDefaultValue%3e%0d%0a++++++++++++++++++++%3cWidth%3e109.5%3c%2fWidth%3e%0d%0a++++++++++++++++++++%3cHeight%3e226.5%3c%2fHeight%3e%0d%0a++++++++++++++++++++%3cLeft%3e15%3c%2fLeft%3e%0d%0a++++++++++++++++++++%3cTop%3e325.5%3c%2fTop%3e%0d%0a++++++++++++++++++++%3cNameIndex%3e2%3c%2fNameIndex%3e%0d%0a++++++++++++++++++++%3cChecked%3efalse%3c%2fChecked%3e%0d%0a++++++++++++++++++++%3cRefersTo%3e%3dLists!%24A%241%3c%2fRefersTo%3e%0d%0a++++++++++++++++++++%3cType%3eListBox%3c%2fType%3e%0d%0a++++++++++++++++++++%3cListValues+%2f%3e%0d%0a++++++++++++++++++++%3cShiftTop%3e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29%3c%2fY%3e%0d%0a++++++++++++++%3c%2fTD%3e%0d%0a++++++++++++++%3cTD%3e%0d%0a++++++++++++++++%3cMerge%3eFalse%3c%2fMerge%3e%0d%0a++++++++++++++++%3cWidth%3e57.75%3c%2fWidth%3e%0d%0a++++++++++++++++%3cHeight%3e11.25%3c%2fHeight%3e%0d%0a++++++++++++++++%3cAlign%3eLeft%3c%2fAlign%3e%0d%0a++++++++++++++++%3cFontName%3eCalibri%3c%2fFontName%3e%0d%0a++++++++++++++++%3cWrapText%3eFalse%3c%2fWrapText%3e%0d%0a++++++++++++++++%3cFontSize%3e8%3c%2fFontSize%3e%0d%0a++++++++++++++++%3cX%3e4%3c%2fX%3e%0d%0a++++++++++++++++%3cY%3e29%3c%2fY%3e%0d%0a++++++++++++++%3c%2fTD%3e%0d%0a++++++++++++++%3cTD%3e%0d%0a++++++++++++++++%3cMerge%3eFalse%3c%2fMerge%3e%0d%0a++++++++++++++++%3cWidth%3e50.25%3c%2fWidth%3e%0d%0a++++++++++++++++%3cHeight%3e11.25%3c%2fHeight%3e%0d%0a++++++++++++++++%3cAlign%3eLeft%3c%2fAlign%3e%0d%0a++++++++++++++++%3cFontName%3eCalibri%3c%2fFontName%3e%0d%0a++++++++++++++++%3cWrapText%3eFalse%3c%2fWrapText%3e%0d%0a++++++++++++++++%3cFontSize%3e8%3c%2fFontSize%3e%0d%0a++++++++++++++++%3cX%3e5%3c%2fX%3e%0d%0a++++++++++++++++%3cY%3e29%3c%2fY%3e%0d%0a++++++++++++++%3c%2fTD%3e%0d%0a++++++++++++++%3cTD%3e%0d%0a++++++++++++++++%3cMerge%3eFalse%3c%2fMerge%3e%0d%0a++++++++++++++++%3cWidth%3e63.75%3c%2fWidth%3e%0d%0a++++++++++++++++%3cHeight%3e11.25%3c%2fHeight%3e%0d%0a++++++++++++++++%3cAlign%3eLeft%3c%2fAlign%3e%0d%0a++++++++++++++++%3cFontName%3eCalibri%3c%2fFontName%3e%0d%0a++++++++++++++++%3cWrapText%3eFalse%3c%2fWrapText%3e%0d%0a++++++++++++++++%3cFontSize%3e8%3c%2fFontSize%3e%0d%0a++++++++++++++++%3cX%3e6%3c%2fX%3e%0d%0a++++++++++++++++%3cY%3e29%3c%2fY%3e%0d%0a++++++++++++++%3c%2fTD%3e%0d%0a++++++++++++++%3cTD%3e%0d%0a++++++++++++++++%3cMerge%3eFalse%3c%2fMerge%3e%0d%0a++++++++++++++++%3cWidth%3e67.5%3c%2fWidth%3e%0d%0a++++++++++++++++%3cHeight%3e11.25%3c%2fHeight%3e%0d%0a++++++++++++++++%3cAlign%3eLeft%3c%2fAlign%3e%0d%0a++++++++++++++++%3cFontName%3eCalibri%3c%2fFontName%3e%0d%0a++++++++++++++++%3cWrapText%3eFalse%3c%2fWrapText%3e%0d%0a++++++++++++++++%3cFontSize%3e8%3c%2fFontSize%3e%0d%0a++++++++++++++++%3cX%3e7%3c%2fX%3e%0d%0a++++++++++++++++%3cY%3e29%3c%2fY%3e%0d%0a++++++++++++++%3c%2fTD%3e%0d%0a++++++++++++++%3cTD%3e%0d%0a++++++++++++++++%3cMerge%3eFalse%3c%2fMerge%3e%0d%0a++++++++++++++++%3cWidth%3e50.25%3c%2fWidth%3e%0d%0a++++++++++++++++%3cHeight%3e11.25%3c%2fHeight%3e%0d%0a++++++++++++++++%3cAlign%3eLeft%3c%2fAlign%3e%0d%0a++++++++++++++++%3cFontName%3eCalibri%3c%2fFontName%3e%0d%0a++++++++++++++++%3cWrapText%3eFalse%3c%2fWrapText%3e%0d%0a++++++++++++++++%3cFontSize%3e8%3c%2fFontSize%3e%0d%0a++++++++++++++++%3cX%3e8%3c%2fX%3e%0d%0a++++++++++++++++%3cY%3e29%3c%2fY%3e%0d%0a++++++++++++++%3c%2fTD%3e%0d%0a++++++++++++++%3cTD%3e%0d%0a++++++++++++++++%3cMerge%3eFalse%3c%2fMerge%3e%0d%0a++++++++++++++++%3cWidth%3e50.25%3c%2fWidth%3e%0d%0a++++++++++++++++%3cHeight%3e11.25%3c%2fHeight%3e%0d%0a++++++++++++++++%3cAlign%3eLeft%3c%2fAlign%3e%0d%0a++++++++++++++++%3cFontName%3eCalibri%3c%2fFontName%3e%0d%0a++++++++++++++++%3cWrapText%3eFalse%3c%2fWrapText%3e%0d%0a++++++++++++++++%3cFontSize%3e8%3c%2fFontSize%3e%0d%0a++++++++++++++++%3cX%3e9%3c%2fX%3e%0d%0a++++++++++++++++%3cY%3e29%3c%2fY%3e%0d%0a++++++++++++++%3c%2fTD%3e%0d%0a++++++++++++++%3cTD%3e%0d%0a++++++++++++++++%3cMerge%3eFalse%3c%2fMerge%3e%0d%0a++++++++++++++++%3cWidth%3e50.25%3c%2fWidth%3e%0d%0a++++++++++++++++%3cHeight%3e11.25%3c%2fHeight%3e%0d%0a++++++++++++++++%3cAlign%3eLeft%3c%2fAlign%3e%0d%0a++++++++++++++++%3cFontName%3eCalibri%3c%2fFontName%3e%0d%0a++++++++++++++++%3cWrapText%3eFalse%3c%2fWrapText%3e%0d%0a++++++++++++++++%3cFontSize%3e8%3c%2fFontSize%3e%0d%0a++++++++++++++++%3cX%3e10%3c%2fX%3e%0d%0a++++++++++++++++%3cY%3e29%3c%2fY%3e%0d%0a++++++++++++++%3c%2fTD%3e%0d%0a++++++++++++++%3cTD%3e%0d%0a++++++++++++++++%3cMerge%3eFalse%3c%2fMerge%3e%0d%0a++++++++++++++++%3cWidth%3e50.25%3c%2fWidth%3e%0d%0a++++++++++++++++%3cHeight%3e11.25%3c%2fHeight%3e%0d%0a++++++++++++++++%3cAlign%3eLeft%3c%2fAlign%3e%0d%0a++++++++++++++++%3cFontName%3eCalibri%3c%2fFontName%3e%0d%0a++++++++++++++++%3cWrapText%3eFalse%3c%2fWrapText%3e%0d%0a++++++++++++++++%3cFontSize%3e8%3c%2fFontSize%3e%0d%0a++++++++++++++++%3cX%3e11%3c%2fX%3e%0d%0a++++++++++++++++%3cY%3e29%3c%2fY%3e%0d%0a++++++++++++++%3c%2fTD%3e%0d%0a++++++++++++++%3cTD%3e%0d%0a++++++++++++++++%3cMerge%3eFalse%3c%2fMerge%3e%0d%0a++++++++++++++++%3cWidth%3e50.25%3c%2fWidth%3e%0d%0a++++++++++++++++%3cHeight%3e11.25%3c%2fHeight%3e%0d%0a++++++++++++++++%3cAlign%3eLeft%3c%2fAlign%3e%0d%0a++++++++++++++++%3cFontName%3eCalibri%3c%2fFontName%3e%0d%0a++++++++++++++++%3cWrapText%3eFalse%3c%2fWrapText%3e%0d%0a++++++++++++++++%3cFontSize%3e8%3c%2fFontSize%3e%0d%0a++++++++++++++++%3cX%3e12%3c%2fX%3e%0d%0a++++++++++++++++%3cY%3e29%3c%2fY%3e%0d%0a++++++++++++++%3c%2fTD%3e%0d%0a++++++++++++++%3cTD%3e%0d%0a++++++++++++++++%3cMerge%3eFalse%3c%2fMerge%3e%0d%0a++++++++++++++++%3cWidth%3e50.25%3c%2fWidth%3e%0d%0a++++++++++++++++%3cHeight%3e11.25%3c%2fHeight%3e%0d%0a++++++++++++++++%3cAlign%3eLeft%3c%2fAlign%3e%0d%0a++++++++++++++++%3cFontName%3eCalibri%3c%2fFontName%3e%0d%0a++++++++++++++++%3cWrapText%3eFalse%3c%2fWrapText%3e%0d%0a++++++++++++++++%3cFontSize%3e8%3c%2fFontSize%3e%0d%0a++++++++++++++++%3cX%3e13%3c%2fX%3e%0d%0a++++++++++++++++%3cY%3e29%3c%2fY%3e%0d%0a++++++++++++++%3c%2fTD%3e%0d%0a++++++++++++++%3cTD%3e%0d%0a++++++++++++++++%3cMerge%3eFalse%3c%2fMerge%3e%0d%0a++++++++++++++++%3cWidth%3e50.25%3c%2fWidth%3e%0d%0a++++++++++++++++%3cHeight%3e11.25%3c%2fHeight%3e%0d%0a++++++++++++++++%3cAlign%3eLeft%3c%2fAlign%3e%0d%0a++++++++++++++++%3cFontName%3eCalibri%3c%2fFontName%3e%0d%0a++++++++++++++++%3cWrapText%3eFalse%3c%2fWrapText%3e%0d%0a++++++++++++++++%3cFontSize%3e8%3c%2fFontSize%3e%0d%0a++++++++++++++++%3cX%3e14%3c%2fX%3e%0d%0a++++++++++++++++%3cY%3e29%3c%2fY%3e%0d%0a++++++++++++++%3c%2fTD%3e%0d%0a++++++++++++++%3cTD%3e%0d%0a++++++++++++++++%3cMerge%3eFalse%3c%2fMerge%3e%0d%0a++++++++++++++++%3cWidth%3e50.25%3c%2fWidth%3e%0d%0a++++++++++++++++%3cHeight%3e11.25%3c%2fHeight%3e%0d%0a++++++++++++++++%3cAlign%3eLeft%3c%2fAlign%3e%0d%0a++++++++++++++++%3cFontName%3eCalibri%3c%2fFontName%3e%0d%0a++++++++++++++++%3cWrapText%3eFalse%3c%2fWrapText%3e%0d%0a++++++++++++++++%3cFontSize%3e8%3c%2fFontSize%3e%0d%0a++++++++++++++++%3cX%3e15%3c%2fX%3e%0d%0a++++++++++++++++%3cY%3e29%3c%2fY%3e%0d%0a++++++++++++++%3c%2fTD%3e%0d%0a++++++++++++++%3cTD%3e%0d%0a++++++++++++++++%3cMerge%3eFalse%3c%2fMerge%3e%0d%0a++++++++++++++++%3cWidth%3e50.25%3c%2fWidth%3e%0d%0a++++++++++++++++%3cHeight%3e11.25%3c%2fHeight%3e%0d%0a++++++++++++++++%3cAlign%3eLeft%3c%2fAlign%3e%0d%0a++++++++++++++++%3cFontName%3eCalibri%3c%2fFontName%3e%0d%0a++++++++++++++++%3cWrapText%3eFalse%3c%2fWrapText%3e%0d%0a++++++++++++++++%3cFontSize%3e8%3c%2fFontSize%3e%0d%0a++++++++++++++++%3cX%3e16%3c%2fX%3e%0d%0a++++++++++++++++%3cY%3e29%3c%2fY%3e%0d%0a++++++++++++++%3c%2fTD%3e%0d%0a++++++++++++++%3cTD%3e%0d%0a++++++++++++++++%3cMerge%3eFalse%3c%2fMerge%3e%0d%0a++++++++++++++++%3cWidth%3e50.25%3c%2fWidth%3e%0d%0a++++++++++++++++%3cHeight%3e11.25%3c%2fHeight%3e%0d%0a++++++++++++++++%3cAlign%3eLeft%3c%2fAlign%3e%0d%0a++++++++++++++++%3cFontName%3eCalibri%3c%2fFontName%3e%0d%0a++++++++++++++++%3cWrapText%3eFalse%3c%2fWrapText%3e%0d%0a++++++++++++++++%3cFontSize%3e8%3c%2fFontSize%3e%0d%0a++++++++++++++++%3cX%3e17%3c%2fX%3e%0d%0a++++++++++++++++%3cY%3e29%3c%2fY%3e%0d%0a++++++++++++++%3c%2fTD%3e%0d%0a++++++++++++++%3cTD%3e%0d%0a++++++++++++++++%3cMerge%3eFalse%3c%2fMerge%3e%0d%0a++++++++++++++++%3cWidth%3e15%3c%2fWidth%3e%0d%0a++++++++++++++++%3cHeight%3e11.25%3c%2fHeight%3e%0d%0a++++++++++++++++%3cAlign%3eLeft%3c%2fAlign%3e%0d%0a++++++++++++++++%3cFontName%3eCalibri%3c%2fFontName%3e%0d%0a++++++++++++++++%3cWrapText%3eFalse%3c%2fWrapText%3e%0d%0a++++++++++++++++%3cFontSize%3e8%3c%2fFontSize%3e%0d%0a++++++++++++++++%3cX%3e18%3c%2fX%3e%0d%0a++++++++++++++++%3cY%3e29%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30%3c%2fY%3e%0d%0a++++++++++++++%3c%2fTD%3e%0d%0a++++++++++++++%3cTD%3e%0d%0a++++++++++++++++%3cMerge%3eFalse%3c%2fMerge%3e%0d%0a++++++++++++++++%3cWidth%3e48%3c%2fWidth%3e%0d%0a++++++++++++++++%3cHeight%3e11.25%3c%2fHeight%3e%0d%0a++++++++++++++++%3cAlign%3eLeft%3c%2fAlign%3e%0d%0a++++++++++++++++%3cFontName%3eCalibri%3c%2fFontName%3e%0d%0a++++++++++++++++%3cWrapText%3eFalse%3c%2fWrapText%3e%0d%0a++++++++++++++++%3cFontSize%3e8%3c%2fFontSize%3e%0d%0a++++++++++++++++%3cX%3e2%3c%2fX%3e%0d%0a++++++++++++++++%3cY%3e30%3c%2fY%3e%0d%0a++++++++++++++%3c%2fTD%3e%0d%0a++++++++++++++%3cTD%3e%0d%0a++++++++++++++++%3cMerge%3eFalse%3c%2fMerge%3e%0d%0a++++++++++++++++%3cWidth%3e66%3c%2fWidth%3e%0d%0a++++++++++++++++%3cHeight%3e11.25%3c%2fHeight%3e%0d%0a++++++++++++++++%3cAlign%3eLeft%3c%2fAlign%3e%0d%0a++++++++++++++++%3cFontName%3eCalibri%3c%2fFontName%3e%0d%0a++++++++++++++++%3cWrapText%3eFalse%3c%2fWrapText%3e%0d%0a++++++++++++++++%3cFontSize%3e8%3c%2fFontSize%3e%0d%0a++++++++++++++++%3cX%3e3%3c%2fX%3e%0d%0a++++++++++++++++%3cY%3e30%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30%3c%2fY%3e%0d%0a++++++++++++++%3c%2fTD%3e%0d%0a++++++++++++++%3cTD%3e%0d%0a++++++++++++++++%3cStyle%3eClass3%3c%2fStyle%3e%0d%0a++++++++++++++++%3cMerge%3eTrue%3c%2fMerge%3e%0d%0a++++++++++++++++%3cRowSpan+%2f%3e%0d%0a++++++++++++++++%3cColSpan%3e4%3c%2fColSpan%3e%0d%0a++++++++++++++++%3cFormat%3eGeneral%3c%2fFormat%3e%0d%0a++++++++++++++++%3cWidth%3e201%3c%2fWidth%3e%0d%0a++++++++++++++++%3cHeight%3e11.25%3c%2fHeight%3e%0d%0a++++++++++++++++%3cFontName%3eCalibri%3c%2fFontName%3e%0d%0a++++++++++++++++%3cWrapText%3eFalse%3c%2fWrapText%3e%0d%0a++++++++++++++++%3cFontSize%3e8%3c%2fFontSize%3e%0d%0a++++++++++++++++%3cX%3e8%3c%2fX%3e%0d%0a++++++++++++++++%3cY%3e30%3c%2fY%3e%0d%0a++++++++++++++%3c%2fTD%3e%0d%0a++++++++++++++%3cTD%3e%0d%0a++++++++++++++++%3cMerge%3eFalse%3c%2fMerge%3e%0d%0a++++++++++++++++%3cWidth%3e50.25%3c%2fWidth%3e%0d%0a++++++++++++++++%3cHeight%3e11.25%3c%2fHeight%3e%0d%0a++++++++++++++++%3cAlign%3eLeft%3c%2fAlign%3e%0d%0a++++++++++++++++%3cFontName%3eCalibri%3c%2fFontName%3e%0d%0a++++++++++++++++%3cWrapText%3eFalse%3c%2fWrapText%3e%0d%0a++++++++++++++++%3cFontSize%3e8%3c%2fFontSize%3e%0d%0a++++++++++++++++%3cX%3e12%3c%2fX%3e%0d%0a++++++++++++++++%3cY%3e30%3c%2fY%3e%0d%0a++++++++++++++%3c%2fTD%3e%0d%0a++++++++++++++%3cTD%3e%0d%0a++++++++++++++++%3cMerge%3eFalse%3c%2fMerge%3e%0d%0a++++++++++++++++%3cWidth%3e50.25%3c%2fWidth%3e%0d%0a++++++++++++++++%3cHeight%3e11.25%3c%2fHeight%3e%0d%0a++++++++++++++++%3cAlign%3eLeft%3c%2fAlign%3e%0d%0a++++++++++++++++%3cFontName%3eCalibri%3c%2fFontName%3e%0d%0a++++++++++++++++%3cWrapText%3eFalse%3c%2fWrapText%3e%0d%0a++++++++++++++++%3cFontSize%3e8%3c%2fFontSize%3e%0d%0a++++++++++++++++%3cX%3e13%3c%2fX%3e%0d%0a++++++++++++++++%3cY%3e30%3c%2fY%3e%0d%0a++++++++++++++%3c%2fTD%3e%0d%0a++++++++++++++%3cTD%3e%0d%0a++++++++++++++++%3cMerge%3eFalse%3c%2fMerge%3e%0d%0a++++++++++++++++%3cWidth%3e50.25%3c%2fWidth%3e%0d%0a++++++++++++++++%3cHeight%3e11.25%3c%2fHeight%3e%0d%0a++++++++++++++++%3cAlign%3eLeft%3c%2fAlign%3e%0d%0a++++++++++++++++%3cFontName%3eCalibri%3c%2fFontName%3e%0d%0a++++++++++++++++%3cWrapText%3eFalse%3c%2fWrapText%3e%0d%0a++++++++++++++++%3cFontSize%3e8%3c%2fFontSize%3e%0d%0a++++++++++++++++%3cX%3e14%3c%2fX%3e%0d%0a++++++++++++++++%3cY%3e30%3c%2fY%3e%0d%0a++++++++++++++%3c%2fTD%3e%0d%0a++++++++++++++%3cTD%3e%0d%0a++++++++++++++++%3cMerge%3eFalse%3c%2fMerge%3e%0d%0a++++++++++++++++%3cWidth%3e50.25%3c%2fWidth%3e%0d%0a++++++++++++++++%3cHeight%3e11.25%3c%2fHeight%3e%0d%0a++++++++++++++++%3cAlign%3eLeft%3c%2fAlign%3e%0d%0a++++++++++++++++%3cFontName%3eCalibri%3c%2fFontName%3e%0d%0a++++++++++++++++%3cWrapText%3eFalse%3c%2fWrapText%3e%0d%0a++++++++++++++++%3cFontSize%3e8%3c%2fFontSize%3e%0d%0a++++++++++++++++%3cX%3e15%3c%2fX%3e%0d%0a++++++++++++++++%3cY%3e30%3c%2fY%3e%0d%0a++++++++++++++%3c%2fTD%3e%0d%0a++++++++++++++%3cTD%3e%0d%0a++++++++++++++++%3cMerge%3eFalse%3c%2fMerge%3e%0d%0a++++++++++++++++%3cWidth%3e50.25%3c%2fWidth%3e%0d%0a++++++++++++++++%3cHeight%3e11.25%3c%2fHeight%3e%0d%0a++++++++++++++++%3cAlign%3eLeft%3c%2fAlign%3e%0d%0a++++++++++++++++%3cFontName%3eCalibri%3c%2fFontName%3e%0d%0a++++++++++++++++%3cWrapText%3eFalse%3c%2fWrapText%3e%0d%0a++++++++++++++++%3cFontSize%3e8%3c%2fFontSize%3e%0d%0a++++++++++++++++%3cX%3e16%3c%2fX%3e%0d%0a++++++++++++++++%3cY%3e30%3c%2fY%3e%0d%0a++++++++++++++%3c%2fTD%3e%0d%0a++++++++++++++%3cTD%3e%0d%0a++++++++++++++++%3cMerge%3eFalse%3c%2fMerge%3e%0d%0a++++++++++++++++%3cWidth%3e50.25%3c%2fWidth%3e%0d%0a++++++++++++++++%3cHeight%3e11.25%3c%2fHeight%3e%0d%0a++++++++++++++++%3cAlign%3eLeft%3c%2fAlign%3e%0d%0a++++++++++++++++%3cFontName%3eCalibri%3c%2fFontName%3e%0d%0a++++++++++++++++%3cWrapText%3eFalse%3c%2fWrapText%3e%0d%0a++++++++++++++++%3cFontSize%3e8%3c%2fFontSize%3e%0d%0a++++++++++++++++%3cX%3e17%3c%2fX%3e%0d%0a++++++++++++++++%3cY%3e30%3c%2fY%3e%0d%0a++++++++++++++%3c%2fTD%3e%0d%0a++++++++++++++%3cTD%3e%0d%0a++++++++++++++++%3cMerge%3eFalse%3c%2fMerge%3e%0d%0a++++++++++++++++%3cWidth%3e15%3c%2fWidth%3e%0d%0a++++++++++++++++%3cHeight%3e11.25%3c%2fHeight%3e%0d%0a++++++++++++++++%3cAlign%3eLeft%3c%2fAlign%3e%0d%0a++++++++++++++++%3cFontName%3eCalibri%3c%2fFontName%3e%0d%0a++++++++++++++++%3cWrapText%3eFalse%3c%2fWrapText%3e%0d%0a++++++++++++++++%3cFontSize%3e8%3c%2fFontSize%3e%0d%0a++++++++++++++++%3cX%3e18%3c%2fX%3e%0d%0a++++++++++++++++%3cY%3e30%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31%3c%2fY%3e%0d%0a++++++++++++++%3c%2fTD%3e%0d%0a++++++++++++++%3cTD%3e%0d%0a++++++++++++++++%3cMerge%3eFalse%3c%2fMerge%3e%0d%0a++++++++++++++++%3cWidth%3e48%3c%2fWidth%3e%0d%0a++++++++++++++++%3cHeight%3e11.25%3c%2fHeight%3e%0d%0a++++++++++++++++%3cAlign%3eLeft%3c%2fAlign%3e%0d%0a++++++++++++++++%3cFontName%3eCalibri%3c%2fFontName%3e%0d%0a++++++++++++++++%3cWrapText%3eFalse%3c%2fWrapText%3e%0d%0a++++++++++++++++%3cFontSize%3e8%3c%2fFontSize%3e%0d%0a++++++++++++++++%3cX%3e2%3c%2fX%3e%0d%0a++++++++++++++++%3cY%3e31%3c%2fY%3e%0d%0a++++++++++++++%3c%2fTD%3e%0d%0a++++++++++++++%3cTD%3e%0d%0a++++++++++++++++%3cMerge%3eFalse%3c%2fMerge%3e%0d%0a++++++++++++++++%3cWidth%3e66%3c%2fWidth%3e%0d%0a++++++++++++++++%3cHeight%3e11.25%3c%2fHeight%3e%0d%0a++++++++++++++++%3cAlign%3eLeft%3c%2fAlign%3e%0d%0a++++++++++++++++%3cFontName%3eCalibri%3c%2fFontName%3e%0d%0a++++++++++++++++%3cWrapText%3eFalse%3c%2fWrapText%3e%0d%0a++++++++++++++++%3cFontSize%3e8%3c%2fFontSize%3e%0d%0a++++++++++++++++%3cX%3e3%3c%2fX%3e%0d%0a++++++++++++++++%3cY%3e31%3c%2fY%3e%0d%0a++++++++++++++%3c%2fTD%3e%0d%0a++++++++++++++%3cTD%3e%0d%0a++++++++++++++++%3cMerge%3eFalse%3c%2fMerge%3e%0d%0a++++++++++++++++%3cWidth%3e57.75%3c%2fWidth%3e%0d%0a++++++++++++++++%3cHeight%3e11.25%3c%2fHeight%3e%0d%0a++++++++++++++++%3cAlign%3eLeft%3c%2fAlign%3e%0d%0a++++++++++++++++%3cFontName%3eCalibri%3c%2fFontName%3e%0d%0a++++++++++++++++%3cWrapText%3eFalse%3c%2fWrapText%3e%0d%0a++++++++++++++++%3cFontSize%3e8%3c%2fFontSize%3e%0d%0a++++++++++++++++%3cX%3e4%3c%2fX%3e%0d%0a++++++++++++++++%3cY%3e31%3c%2fY%3e%0d%0a++++++++++++++++%3cChart%3e%0d%0a++++++++++++++++++%3cNameIndex%3e1%3c%2fNameIndex%3e%0d%0a++++++++++++++++++%3cZOrder%3e2%3c%2fZOrder%3e%0d%0a++++++++++++++++++%3cChartHeight%3e151.499923706055%3c%2fChartHeight%3e%0d%0a++++++++++++++++++%3cChartWidth%3e209.999923706055%3c%2fChartWidth%3e%0d%0a++++++++++++++++++%3cTopLeftRangeAddress%3e%3d'Dashboard'!%24D%2431%3c%2fTopLeftRangeAddress%3e%0d%0a++++++++++++++++++%3cAbsoluteTop%3e351.000091552734%3c%2fAbsoluteTop%3e%0d%0a++++++++++++++++++%3cAbsoluteLeft%3e130.500076293945%3c%2fAbsoluteLeft%3e%0d%0a++++++++++++++++++%3cShiftTop%3e3%3c%2fShiftTop%3e%0d%0a++++++++++++++++++%3cShiftLeft%3e1%3c%2fShiftLeft%3e%0d%0a++++++++++++++++%3c%2fChart%3e%0d%0a++++++++++++++%3c%2fTD%3e%0d%0a++++++++++++++%3cTD%3e%0d%0a++++++++++++++++%3cMerge%3eFalse%3c%2fMerge%3e%0d%0a++++++++++++++++%3cWidth%3e50.25%3c%2fWidth%3e%0d%0a++++++++++++++++%3cHeight%3e11.25%3c%2fHeight%3e%0d%0a++++++++++++++++%3cAlign%3eLeft%3c%2fAlign%3e%0d%0a++++++++++++++++%3cFontName%3eCalibri%3c%2fFontName%3e%0d%0a++++++++++++++++%3cWrapText%3eFalse%3c%2fWrapText%3e%0d%0a++++++++++++++++%3cFontSize%3e8%3c%2fFontSize%3e%0d%0a++++++++++++++++%3cX%3e5%3c%2fX%3e%0d%0a++++++++++++++++%3cY%3e31%3c%2fY%3e%0d%0a++++++++++++++%3c%2fTD%3e%0d%0a++++++++++++++%3cTD%3e%0d%0a++++++++++++++++%3cMerge%3eFalse%3c%2fMerge%3e%0d%0a++++++++++++++++%3cWidth%3e63.75%3c%2fWidth%3e%0d%0a++++++++++++++++%3cHeight%3e11.25%3c%2fHeight%3e%0d%0a++++++++++++++++%3cAlign%3eLeft%3c%2fAlign%3e%0d%0a++++++++++++++++%3cFontName%3eCalibri%3c%2fFontName%3e%0d%0a++++++++++++++++%3cWrapText%3eFalse%3c%2fWrapText%3e%0d%0a++++++++++++++++%3cFontSize%3e8%3c%2fFontSize%3e%0d%0a++++++++++++++++%3cX%3e6%3c%2fX%3e%0d%0a++++++++++++++++%3cY%3e31%3c%2fY%3e%0d%0a++++++++++++++%3c%2fTD%3e%0d%0a++++++++++++++%3cTD%3e%0d%0a++++++++++++++++%3cMerge%3eFalse%3c%2fMerge%3e%0d%0a++++++++++++++++%3cWidth%3e67.5%3c%2fWidth%3e%0d%0a++++++++++++++++%3cHeight%3e11.25%3c%2fHeight%3e%0d%0a++++++++++++++++%3cAlign%3eLeft%3c%2fAlign%3e%0d%0a++++++++++++++++%3cFontName%3eCalibri%3c%2fFontName%3e%0d%0a++++++++++++++++%3cWrapText%3eFalse%3c%2fWrapText%3e%0d%0a++++++++++++++++%3cFontSize%3e8%3c%2fFontSize%3e%0d%0a++++++++++++++++%3cX%3e7%3c%2fX%3e%0d%0a++++++++++++++++%3cY%3e31%3c%2fY%3e%0d%0a++++++++++++++++%3cChart%3e%0d%0a++++++++++++++++++%3cNameIndex%3e2%3c%2fNameIndex%3e%0d%0a++++++++++++++++++%3cZOrder%3e3%3c%2fZOrder%3e%0d%0a++++++++++++++++++%3cChartHeight%3e151.5%3c%2fChartHeight%3e%0d%0a++++++++++++++++++%3cChartWidth%3e206.25%3c%2fChartWidth%3e%0d%0a++++++++++++++++++%3cTopLeftRangeAddress%3e%3d'Dashboard'!%24G%2431%3c%2fTopLeftRangeAddress%3e%0d%0a++++++++++++++++++%3cAbsoluteTop%3e351.75%3c%2fAbsoluteTop%3e%0d%0a++++++++++++++++++%3cAbsoluteLeft%3e359.249908447266%3c%2fAbsoluteLeft%3e%0d%0a++++++++++++++++++%3cShiftTop%3e4%3c%2fShiftTop%3e%0d%0a++++++++++++++++++%3cShiftLeft%3e58%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31%3c%2fY%3e%0d%0a++++++++++++++%3c%2fTD%3e%0d%0a++++++++++++++%3cTD%3e%0d%0a++++++++++++++++%3cMerge%3eFalse%3c%2fMerge%3e%0d%0a++++++++++++++++%3cWidth%3e50.25%3c%2fWidth%3e%0d%0a+++++++</t>
  </si>
  <si>
    <t xml:space="preserve"> +++++++++%3cHeight%3e11.25%3c%2fHeight%3e%0d%0a++++++++++++++++%3cAlign%3eLeft%3c%2fAlign%3e%0d%0a++++++++++++++++%3cFontName%3eCalibri%3c%2fFontName%3e%0d%0a++++++++++++++++%3cWrapText%3eFalse%3c%2fWrapText%3e%0d%0a++++++++++++++++%3cFontSize%3e8%3c%2fFontSize%3e%0d%0a++++++++++++++++%3cX%3e9%3c%2fX%3e%0d%0a++++++++++++++++%3cY%3e31%3c%2fY%3e%0d%0a++++++++++++++%3c%2fTD%3e%0d%0a++++++++++++++%3cTD%3e%0d%0a++++++++++++++++%3cMerge%3eFalse%3c%2fMerge%3e%0d%0a++++++++++++++++%3cWidth%3e50.25%3c%2fWidth%3e%0d%0a++++++++++++++++%3cHeight%3e11.25%3c%2fHeight%3e%0d%0a++++++++++++++++%3cAlign%3eLeft%3c%2fAlign%3e%0d%0a++++++++++++++++%3cFontName%3eCalibri%3c%2fFontName%3e%0d%0a++++++++++++++++%3cWrapText%3eFalse%3c%2fWrapText%3e%0d%0a++++++++++++++++%3cFontSize%3e8%3c%2fFontSize%3e%0d%0a++++++++++++++++%3cX%3e10%3c%2fX%3e%0d%0a++++++++++++++++%3cY%3e31%3c%2fY%3e%0d%0a++++++++++++++%3c%2fTD%3e%0d%0a++++++++++++++%3cTD%3e%0d%0a++++++++++++++++%3cMerge%3eFalse%3c%2fMerge%3e%0d%0a++++++++++++++++%3cWidth%3e50.25%3c%2fWidth%3e%0d%0a++++++++++++++++%3cHeight%3e11.25%3c%2fHeight%3e%0d%0a++++++++++++++++%3cAlign%3eLeft%3c%2fAlign%3e%0d%0a++++++++++++++++%3cFontName%3eCalibri%3c%2fFontName%3e%0d%0a++++++++++++++++%3cWrapText%3eFalse%3c%2fWrapText%3e%0d%0a++++++++++++++++%3cFontSize%3e8%3c%2fFontSize%3e%0d%0a++++++++++++++++%3cX%3e11%3c%2fX%3e%0d%0a++++++++++++++++%3cY%3e31%3c%2fY%3e%0d%0a++++++++++++++%3c%2fTD%3e%0d%0a++++++++++++++%3cTD%3e%0d%0a++++++++++++++++%3cMerge%3eFalse%3c%2fMerge%3e%0d%0a++++++++++++++++%3cWidth%3e50.25%3c%2fWidth%3e%0d%0a++++++++++++++++%3cHeight%3e11.25%3c%2fHeight%3e%0d%0a++++++++++++++++%3cAlign%3eLeft%3c%2fAlign%3e%0d%0a++++++++++++++++%3cFontName%3eCalibri%3c%2fFontName%3e%0d%0a++++++++++++++++%3cWrapText%3eFalse%3c%2fWrapText%3e%0d%0a++++++++++++++++%3cFontSize%3e8%3c%2fFontSize%3e%0d%0a++++++++++++++++%3cX%3e12%3c%2fX%3e%0d%0a++++++++++++++++%3cY%3e31%3c%2fY%3e%0d%0a++++++++++++++%3c%2fTD%3e%0d%0a++++++++++++++%3cTD%3e%0d%0a++++++++++++++++%3cMerge%3eFalse%3c%2fMerge%3e%0d%0a++++++++++++++++%3cWidth%3e50.25%3c%2fWidth%3e%0d%0a++++++++++++++++%3cHeight%3e11.25%3c%2fHeight%3e%0d%0a++++++++++++++++%3cAlign%3eLeft%3c%2fAlign%3e%0d%0a++++++++++++++++%3cFontName%3eCalibri%3c%2fFontName%3e%0d%0a++++++++++++++++%3cWrapText%3eFalse%3c%2fWrapText%3e%0d%0a++++++++++++++++%3cFontSize%3e8%3c%2fFontSize%3e%0d%0a++++++++++++++++%3cX%3e13%3c%2fX%3e%0d%0a++++++++++++++++%3cY%3e31%3c%2fY%3e%0d%0a++++++++++++++%3c%2fTD%3e%0d%0a++++++++++++++%3cTD%3e%0d%0a++++++++++++++++%3cMerge%3eFalse%3c%2fMerge%3e%0d%0a++++++++++++++++%3cWidth%3e50.25%3c%2fWidth%3e%0d%0a++++++++++++++++%3cHeight%3e11.25%3c%2fHeight%3e%0d%0a++++++++++++++++%3cAlign%3eLeft%3c%2fAlign%3e%0d%0a++++++++++++++++%3cFontName%3eCalibri%3c%2fFontName%3e%0d%0a++++++++++++++++%3cWrapText%3eFalse%3c%2fWrapText%3e%0d%0a++++++++++++++++%3cFontSize%3e8%3c%2fFontSize%3e%0d%0a++++++++++++++++%3cX%3e14%3c%2fX%3e%0d%0a++++++++++++++++%3cY%3e31%3c%2fY%3e%0d%0a++++++++++++++%3c%2fTD%3e%0d%0a++++++++++++++%3cTD%3e%0d%0a++++++++++++++++%3cMerge%3eFalse%3c%2fMerge%3e%0d%0a++++++++++++++++%3cWidth%3e50.25%3c%2fWidth%3e%0d%0a++++++++++++++++%3cHeight%3e11.25%3c%2fHeight%3e%0d%0a++++++++++++++++%3cAlign%3eLeft%3c%2fAlign%3e%0d%0a++++++++++++++++%3cFontName%3eCalibri%3c%2fFontName%3e%0d%0a++++++++++++++++%3cWrapText%3eFalse%3c%2fWrapText%3e%0d%0a++++++++++++++++%3cFontSize%3e8%3c%2fFontSize%3e%0d%0a++++++++++++++++%3cX%3e15%3c%2fX%3e%0d%0a++++++++++++++++%3cY%3e31%3c%2fY%3e%0d%0a++++++++++++++%3c%2fTD%3e%0d%0a++++++++++++++%3cTD%3e%0d%0a++++++++++++++++%3cMerge%3eFalse%3c%2fMerge%3e%0d%0a++++++++++++++++%3cWidth%3e50.25%3c%2fWidth%3e%0d%0a++++++++++++++++%3cHeight%3e11.25%3c%2fHeight%3e%0d%0a++++++++++++++++%3cAlign%3eLeft%3c%2fAlign%3e%0d%0a++++++++++++++++%3cFontName%3eCalibri%3c%2fFontName%3e%0d%0a++++++++++++++++%3cWrapText%3eFalse%3c%2fWrapText%3e%0d%0a++++++++++++++++%3cFontSize%3e8%3c%2fFontSize%3e%0d%0a++++++++++++++++%3cX%3e16%3c%2fX%3e%0d%0a++++++++++++++++%3cY%3e31%3c%2fY%3e%0d%0a++++++++++++++%3c%2fTD%3e%0d%0a++++++++++++++%3cTD%3e%0d%0a++++++++++++++++%3cMerge%3eFalse%3c%2fMerge%3e%0d%0a++++++++++++++++%3cWidth%3e50.25%3c%2fWidth%3e%0d%0a++++++++++++++++%3cHeight%3e11.25%3c%2fHeight%3e%0d%0a++++++++++++++++%3cAlign%3eLeft%3c%2fAlign%3e%0d%0a++++++++++++++++%3cFontName%3eCalibri%3c%2fFontName%3e%0d%0a++++++++++++++++%3cWrapText%3eFalse%3c%2fWrapText%3e%0d%0a++++++++++++++++%3cFontSize%3e8%3c%2fFontSize%3e%0d%0a++++++++++++++++%3cX%3e17%3c%2fX%3e%0d%0a++++++++++++++++%3cY%3e31%3c%2fY%3e%0d%0a++++++++++++++%3c%2fTD%3e%0d%0a++++++++++++++%3cTD%3e%0d%0a++++++++++++++++%3cMerge%3eFalse%3c%2fMerge%3e%0d%0a++++++++++++++++%3cWidth%3e15%3c%2fWidth%3e%0d%0a++++++++++++++++%3cHeight%3e11.25%3c%2fHeight%3e%0d%0a++++++++++++++++%3cAlign%3eLeft%3c%2fAlign%3e%0d%0a++++++++++++++++%3cFontName%3eCalibri%3c%2fFontName%3e%0d%0a++++++++++++++++%3cWrapText%3eFalse%3c%2fWrapText%3e%0d%0a++++++++++++++++%3cFontSize%3e8%3c%2fFontSize%3e%0d%0a++++++++++++++++%3cX%3e18%3c%2fX%3e%0d%0a++++++++++++++++%3cY%3e31%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32%3c%2fY%3e%0d%0a++++++++++++++%3c%2fTD%3e%0d%0a++++++++++++++%3cTD%3e%0d%0a++++++++++++++++%3cMerge%3eFalse%3c%2fMerge%3e%0d%0a++++++++++++++++%3cWidth%3e48%3c%2fWidth%3e%0d%0a++++++++++++++++%3cHeight%3e11.25%3c%2fHeight%3e%0d%0a++++++++++++++++%3cAlign%3eLeft%3c%2fAlign%3e%0d%0a++++++++++++++++%3cFontName%3eCalibri%3c%2fFontName%3e%0d%0a++++++++++++++++%3cWrapText%3eFalse%3c%2fWrapText%3e%0d%0a++++++++++++++++%3cFontSize%3e8%3c%2fFontSize%3e%0d%0a++++++++++++++++%3cX%3e2%3c%2fX%3e%0d%0a++++++++++++++++%3cY%3e32%3c%2fY%3e%0d%0a++++++++++++++%3c%2fTD%3e%0d%0a++++++++++++++%3cTD%3e%0d%0a++++++++++++++++%3cMerge%3eFalse%3c%2fMerge%3e%0d%0a++++++++++++++++%3cWidth%3e66%3c%2fWidth%3e%0d%0a++++++++++++++++%3cHeight%3e11.25%3c%2fHeight%3e%0d%0a++++++++++++++++%3cAlign%3eLeft%3c%2fAlign%3e%0d%0a++++++++++++++++%3cFontName%3eCalibri%3c%2fFontName%3e%0d%0a++++++++++++++++%3cWrapText%3eFalse%3c%2fWrapText%3e%0d%0a++++++++++++++++%3cFontSize%3e8%3c%2fFontSize%3e%0d%0a++++++++++++++++%3cX%3e3%3c%2fX%3e%0d%0a++++++++++++++++%3cY%3e32%3c%2fY%3e%0d%0a++++++++++++++%3c%2fTD%3e%0d%0a++++++++++++++%3cTD%3e%0d%0a++++++++++++++++%3cMerge%3eFalse%3c%2fMerge%3e%0d%0a++++++++++++++++%3cWidth%3e57.75%3c%2fWidth%3e%0d%0a++++++++++++++++%3cHeight%3e11.25%3c%2fHeight%3e%0d%0a++++++++++++++++%3cAlign%3eLeft%3c%2fAlign%3e%0d%0a++++++++++++++++%3cFontName%3eCalibri%3c%2fFontName%3e%0d%0a++++++++++++++++%3cWrapText%3eFalse%3c%2fWrapText%3e%0d%0a++++++++++++++++%3cFontSize%3e8%3c%2fFontSize%3e%0d%0a++++++++++++++++%3cX%3e4%3c%2fX%3e%0d%0a++++++++++++++++%3cY%3e32%3c%2fY%3e%0d%0a++++++++++++++%3c%2fTD%3e%0d%0a++++++++++++++%3cTD%3e%0d%0a++++++++++++++++%3cMerge%3eFalse%3c%2fMerge%3e%0d%0a++++++++++++++++%3cWidth%3e50.25%3c%2fWidth%3e%0d%0a++++++++++++++++%3cHeight%3e11.25%3c%2fHeight%3e%0d%0a++++++++++++++++%3cAlign%3eLeft%3c%2fAlign%3e%0d%0a++++++++++++++++%3cFontName%3eCalibri%3c%2fFontName%3e%0d%0a++++++++++++++++%3cWrapText%3eFalse%3c%2fWrapText%3e%0d%0a++++++++++++++++%3cFontSize%3e8%3c%2fFontSize%3e%0d%0a++++++++++++++++%3cX%3e5%3c%2fX%3e%0d%0a++++++++++++++++%3cY%3e32%3c%2fY%3e%0d%0a++++++++++++++%3c%2fTD%3e%0d%0a++++++++++++++%3cTD%3e%0d%0a++++++++++++++++%3cMerge%3eFalse%3c%2fMerge%3e%0d%0a++++++++++++++++%3cWidth%3e63.75%3c%2fWidth%3e%0d%0a++++++++++++++++%3cHeight%3e11.25%3c%2fHeight%3e%0d%0a++++++++++++++++%3cAlign%3eLeft%3c%2fAlign%3e%0d%0a++++++++++++++++%3cFontName%3eCalibri%3c%2fFontName%3e%0d%0a++++++++++++++++%3cWrapText%3eFalse%3c%2fWrapText%3e%0d%0a++++++++++++++++%3cFontSize%3e8%3c%2fFontSize%3e%0d%0a++++++++++++++++%3cX%3e6%3c%2fX%3e%0d%0a++++++++++++++++%3cY%3e32%3c%2fY%3e%0d%0a++++++++++++++%3c%2fTD%3e%0d%0a++++++++++++++%3cTD%3e%0d%0a++++++++++++++++%3cMerge%3eFalse%3c%2fMerge%3e%0d%0a++++++++++++++++%3cWidth%3e67.5%3c%2fWidth%3e%0d%0a++++++++++++++++%3cHeight%3e11.25%3c%2fHeight%3e%0d%0a++++++++++++++++%3cAlign%3eLeft%3c%2fAlign%3e%0d%0a++++++++++++++++%3cFontName%3eCalibri%3c%2fFontName%3e%0d%0a++++++++++++++++%3cWrapText%3eFalse%3c%2fWrapText%3e%0d%0a++++++++++++++++%3cFontSize%3e8%3c%2fFontSize%3e%0d%0a++++++++++++++++%3cX%3e7%3c%2fX%3e%0d%0a++++++++++++++++%3cY%3e32%3c%2fY%3e%0d%0a++++++++++++++%3c%2fTD%3e%0d%0a++++++++++++++%3cTD%3e%0d%0a++++++++++++++++%3cMerge%3eFalse%3c%2fMerge%3e%0d%0a++++++++++++++++%3cWidth%3e50.25%3c%2fWidth%3e%0d%0a++++++++++++++++%3cHeight%3e11.25%3c%2fHeight%3e%0d%0a++++++++++++++++%3cAlign%3eLeft%3c%2fAlign%3e%0d%0a++++++++++++++++%3cFontName%3eCalibri%3c%2fFontName%3e%0d%0a++++++++++++++++%3cWrapText%3eFalse%3c%2fWrapText%3e%0d%0a++++++++++++++++%3cFontSize%3e8%3c%2fFontSize%3e%0d%0a++++++++++++++++%3cX%3e8%3c%2fX%3e%0d%0a++++++++++++++++%3cY%3e32%3c%2fY%3e%0d%0a++++++++++++++%3c%2fTD%3e%0d%0a++++++++++++++%3cTD%3e%0d%0a++++++++++++++++%3cMerge%3eFalse%3c%2fMerge%3e%0d%0a++++++++++++++++%3cWidth%3e50.25%3c%2fWidth%3e%0d%0a++++++++++++++++%3cHeight%3e11.25%3c%2fHeight%3e%0d%0a++++++++++++++++%3cAlign%3eLeft%3c%2fAlign%3e%0d%0a++++++++++++++++%3cFontName%3eCalibri%3c%2fFontName%3e%0d%0a++++++++++++++++%3cWrapText%3eFalse%3c%2fWrapText%3e%0d%0a++++++++++++++++%3cFontSize%3e8%3c%2fFontSize%3e%0d%0a++++++++++++++++%3cX%3e9%3c%2fX%3e%0d%0a++++++++++++++++%3cY%3e32%3c%2fY%3e%0d%0a++++++++++++++%3c%2fTD%3e%0d%0a++++++++++++++%3cTD%3e%0d%0a++++++++++++++++%3cMerge%3eFalse%3c%2fMerge%3e%0d%0a++++++++++++++++%3cWidth%3e50.25%3c%2fWidth%3e%0d%0a++++++++++++++++%3cHeight%3e11.25%3c%2fHeight%3e%0d%0a++++++++++++++++%3cAlign%3eLeft%3c%2fAlign%3e%0d%0a++++++++++++++++%3cFontName%3eCalibri%3c%2fFontName%3e%0d%0a++++++++++++++++%3cWrapText%3eFalse%3c%2fWrapText%3e%0d%0a++++++++++++++++%3cFontSize%3e8%3c%2fFontSize%3e%0d%0a++++++++++++++++%3cX%3e10%3c%2fX%3e%0d%0a++++++++++++++++%3cY%3e32%3c%2fY%3e%0d%0a++++++++++++++%3c%2fTD%3e%0d%0a++++++++++++++%3cTD%3e%0d%0a++++++++++++++++%3cMerge%3eFalse%3c%2fMerge%3e%0d%0a++++++++++++++++%3cWidth%3e50.25%3c%2fWidth%3e%0d%0a++++++++++++++++%3cHeight%3e11.25%3c%2fHeight%3e%0d%0a++++++++++++++++%3cAlign%3eLeft%3c%2fAlign%3e%0d%0a++++++++++++++++%3cFontName%3eCalibri%3c%2fFontName%3e%0d%0a++++++++++++++++%3cWrapText%3eFalse%3c%2fWrapText%3e%0d%0a++++++++++++++++%3cFontSize%3e8%3c%2fFontSize%3e%0d%0a++++++++++++++++%3cX%3e11%3c%2fX%3e%0d%0a++++++++++++++++%3cY%3e32%3c%2fY%3e%0d%0a++++++++++++++%3c%2fTD%3e%0d%0a++++++++++++++%3cTD%3e%0d%0a++++++++++++++++%3cMerge%3eFalse%3c%2fMerge%3e%0d%0a++++++++++++++++%3cWidth%3e50.25%3c%2fWidth%3e%0d%0a++++++++++++++++%3cHeight%3e11.25%3c%2fHeight%3e%0d%0a++++++++++++++++%3cAlign%3eLeft%3c%2fAlign%3e%0d%0a++++++++++++++++%3cFontName%3eCalibri%3c%2fFontName%3e%0d%0a++++++++++++++++%3cWrapText%3eFalse%3c%2fWrapText%3e%0d%0a++++++++++++++++%3cFontSize%3e8%3c%2fFontSize%3e%0d%0a++++++++++++++++%3cX%3e12%3c%2fX%3e%0d%0a++++++++++++++++%3cY%3e32%3c%2fY%3e%0d%0a++++++++++++++%3c%2fTD%3e%0d%0a++++++++++++++%3cTD%3e%0d%0a++++++++++++++++%3cMerge%3eFalse%3c%2fMerge%3e%0d%0a++++++++++++++++%3cWidth%3e50.25%3c%2fWidth%3e%0d%0a++++++++++++++++%3cHeight%3e11.25%3c%2fHeight%3e%0d%0a++++++++++++++++%3cAlign%3eLeft%3c%2fAlign%3e%0d%0a++++++++++++++++%3cFontName%3eCalibri%3c%2fFontName%3e%0d%0a++++++++++++++++%3cWrapText%3eFalse%3c%2fWrapText%3e%0d%0a++++++++++++++++%3cFontSize%3e8%3c%2fFontSize%3e%0d%0a++++++++++++++++%3cX%3e13%3c%2fX%3e%0d%0a++++++++++++++++%3cY%3e32%3c%2fY%3e%0d%0a++++++++++++++%3c%2fTD%3e%0d%0a++++++++++++++%3cTD%3e%0d%0a++++++++++++++++%3cMerge%3eFalse%3c%2fMerge%3e%0d%0a++++++++++++++++%3cWidth%3e50.25%3c%2fWidth%3e%0d%0a++++++++++++++++%3cHeight%3e11.25%3c%2fHeight%3e%0d%0a++++++++++++++++%3cAlign%3eLeft%3c%2fAlign%3e%0d%0a++++++++++++++++%3cFontName%3eCalibri%3c%2fFontName%3e%0d%0a++++++++++++++++%3cWrapText%3eFalse%3c%2fWrapText%3e%0d%0a++++++++++++++++%3cFontSize%3e8%3c%2fFontSize%3e%0d%0a++++++++++++++++%3cX%3e14%3c%2fX%3e%0d%0a++++++++++++++++%3cY%3e32%3c%2fY%3e%0d%0a++++++++++++++%3c%2fTD%3e%0d%0a++++++++++++++%3cTD%3e%0d%0a++++++++++++++++%3cMerge%3eFalse%3c%2fMerge%3e%0d%0a++++++++++++++++%3cWidth%3e50.25%3c%2fWidth%3e%0d%0a++++++++++++++++%3cHeight%3e11.25%3c%2fHeight%3e%0d%0a++++++++++++++++%3cAlign%3eLeft%3c%2fAlign%3e%0d%0a++++++++++++++++%3cFontName%3eCalibri%3c%2fFontName%3e%0d%0a++++++++++++++++%3cWrapText%3eFalse%3c%2fWrapText%3e%0d%0a++++++++++++++++%3cFontSize%3e8%3c%2fFontSize%3e%0d%0a++++++++++++++++%3cX%3e15%3c%2fX%3e%0d%0a++++++++++++++++%3cY%3e32%3c%2fY%3e%0d%0a++++++++++++++%3c%2fTD%3e%0d%0a++++++++++++++%3cTD%3e%0d%0a++++++++++++++++%3cMerge%3eFalse%3c%2fMerge%3e%0d%0a++++++++++++++++%3cWidth%3e50.25%3c%2fWidth%3e%0d%0a++++++++++++++++%3cHeight%3e11.25%3c%2fHeight%3e%0d%0a++++++++++++++++%3cAlign%3eLeft%3c%2fAlign%3e%0d%0a++++++++++++++++%3cFontName%3eCalibri%3c%2fFontName%3e%0d%0a++++++++++++++++%3cWrapText%3eFalse%3c%2fWrapText%3e%0d%0a++++++++++++++++%3cFontSize%3e8%3c%2fFontSize%3e%0d%0a++++++++++++++++%3cX%3e16%3c%2fX%3e%0d%0a++++++++++++++++%3cY%3e32%3c%2fY%3e%0d%0a++++++++++++++%3c%2fTD%3e%0d%0a++++++++++++++%3cTD%3e%0d%0a++++++++++++++++%3cMerge%3eFalse%3c%2fMerge%3e%0d%0a++++++++++++++++%3cWidth%3e50.25%3c%2fWidth%3e%0d%0a++++++++++++++++%3cHeight%3e11.25%3c%2fHeight%3e%0d%0a++++++++++++++++%3cAlign%3eLeft%3c%2fAlign%3e%0d%0a++++++++++++++++%3cFontName%3eCalibri%3c%2fFontName%3e%0d%0a++++++++++++++++%3cWrapText%3eFalse%3c%2fWrapText%3e%0d%0a++++++++++++++++%3cFontSize%3e8%3c%2fFontSize%3e%0d%0a++++++++++++++++%3cX%3e17%3c%2fX%3e%0d%0a++++++++++++++++%3cY%3e32%3c%2fY%3e%0d%0a++++++++++++++%3c%2fTD%3e%0d%0a++++++++++++++%3cTD%3e%0d%0a++++++++++++++++%3cMerge%3eFalse%3c%2fMerge%3e%0d%0a++++++++++++++++%3cWidth%3e15%3c%2fWidth%3e%0d%0a++++++++++++++++%3cHeight%3e11.25%3c%2fHeight%3e%0d%0a++++++++++++++++%3cAlign%3eLeft%3c%2fAlign%3e%0d%0a++++++++++++++++%3cFontName%3eCalibri%3c%2fFontName%3e%0d%0a++++++++++++++++%3cWrapText%3eFalse%3c%2fWrapText%3e%0d%0a++++++++++++++++%3cFontSize%3e8%3c%2fFontSize%3e%0d%0a++++++++++++++++%3cX%3e18%3c%2fX%3e%0d%0a++++++++++++++++%3cY%3e32%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33%3c%2fY%3e%0d%0a++++++++++++++%3c%2fTD%3e%0d%0a++++++++++++++%3cTD%3e%0d%0a++++++++++++++++%3cMerge%3eFalse%3c%2fMerge%3e%0d%0a++++++++++++++++%3cWidth%3e48%3c%2fWidth%3e%0d%0a++++++++++++++++%3cHeight%3e11.25%3c%2fHeight%3e%0d%0a++++++++++++++++%3cAlign%3eLeft%3c%2fAlign%3e%0d%0a++++++++++++++++%3cFontName%3eCalibri%3c%2fFontName%3e%0d%0a++++++++++++++++%3cWrapText%3eFalse%3c%2fWrapText%3e%0d%0a++++++++++++++++%3cFontSize%3e8%3c%2fFontSize%3e%0d%0a++++++++++++++++%3cX%3e2%3c%2fX%3e%0d%0a++++++++++++++++%3cY%3e33%3c%2fY%3e%0d%0a++++++++++++++%3c%2fTD%3e%0d%0a++++++++++++++%3cTD%3e%0d%0a++++++++++++++++%3cMerge%3eFalse%3c%2fMerge%3e%0d%0a++++++++++++++++%3cWidth%3e66%3c%2fWidth%3e%0d%0a++++++++++++++++%3cHeight%3e11.25%3c%2fHeight%3e%0d%0a++++++++++++++++%3cAlign%3eLeft%3c%2fAlign%3e%0d%0a++++++++++++++++%3cFontName%3eCalibri%3c%2fFontName%3e%0d%0a++++++++++++++++%3cWrapText%3eFalse%3c%2fWrapText%3e%0d%0a++++++++++++++++%3cFontSize%3e8%3c%2fFontSize%3e%0d%0a++++++++++++++++%3cX%3e3%3c%2fX%3e%0d%0a++++++++++++++++%3cY%3e33%3c%2fY%3e%0d%0a++++++++++++++%3c%2fTD%3e%0d%0a++++++++++++++%3cTD%3e%0d%0a++++++++++++++++%3cMerge%3eFalse%3c%2fMerge%3e%0d%0a++++++++++++++++%3cWidth%3e57.75%3c%2fWidth%3e%0d%0a++++++++++++++++%3cHeight%3e11.25%3c%2fHeight%3e%0d%0a++++++++++++++++%3cAlign%3eLeft%3c%2fAlign%3e%0d%0a++++++++++++++++%3cFontName%3eCalibri%3c%2fFontName%3e%0d%0a++++++++++++++++%3cWrapText%3eFalse%3c%2fWrapText%3e%0d%0a++++++++++++++++%3cFontSize%3e8%3c%2fFontSize%3e%0d%0a++++++++++++++++%3cX%3e4%3c%2fX%3e%0d%0a++++++++++++++++%3cY%3e33%3c%2fY%3e%0d%0a++++++++++++++%3c%2fTD%3e%0d%0a++++++++++++++%3cTD%3e%0d%0a++++++++++++++++%3cMerge%3eFalse%3c%2fMerge%3e%0d%0a++++++++++++++++%3cWidth%3e50.25%3c%2fWidth%3e%0d%0a++++++++++++++++%3cHeight%3e11.25%3c%2fHeight%3e%0d%0a++++++++++++++++%3cAlign%3eLeft%3c%2fAlign%3e%0d%0a++++++++++++++++%3cFontName%3eCalibri%3c%2fFontName%3e%0d%0a++++++++++++++++%3cWrapText%3eFalse%3c%2fWrapText%3e%0d%0a++++++++++++++++%3cFontSize%3e8%3c%2fFontSize%3e%0d%0a++++++++++++++++%3cX%3e5%3c%2fX%3e%0d%0a++++++++++++++++%3cY%3e33%3c%2fY%3e%0d%0a++++++++++++++%3c%2fTD%3e%0d%0a++++++++++++++%3cTD%3e%0d%0a++++++++++++++++%3cMerge%3eFalse%3c%2fMerge%3e%0d%0a++++++++++++++++%3cWidth%3e63.75%3c%2fWidth%3e%0d%0a++++++++++++++++%3cHeight%3e11.25%3c%2fHeight%3e%0d%0a++++++++++++++++%3cAlign%3eLeft%3c%2fAlign%3e%0d%0a++++++++++++++++%3cFontName%3eCalibri%3c%2fFontName%3e%0d%0a++++++++++++++++%3cWrapText%3eFalse%3c%2fWrapText%3e%0d%0a++++++++++++++++%3cFontSize%3e8%3c%2fFontSize%3e%0d%0a++++++++++++++++%3cX%3e6%3c%2fX%3e%0d%0a++++++++++++++++%3cY%3e33%3c%2fY%3e%0d%0a++++++++++++++%3c%2fTD%3e%0d%0a++++++++++++++%3cTD%3e%0d%0a++++++++++++++++%3cMerge%3eFalse%3c%2fMerge%3e%0d%0a++++++++++++++++%3cWidth%3e67.5%3c%2fWidth%3e%0d%0a++++++++++++++++%3cHeight%3e11.25%3c%2fHeight%3e%0d%0a++++++++++++++++%3cAlign%3eLeft%3c%2fAlign%3e%0d%0a++++++++++++++++%3cFontName%3eCalibri%3c%2fFontName%3e%0d%0a++++++++++++++++%3cWrapText%3eFalse%3c%2fWrapText%3e%0d%0a++++++++++++++++%3cFontSize%3e8%3c%2fFontSize%3e%0d%0a++++++++++++++++%3cX%3e7%3c%2fX%3e%0d%0a++++++++++++++++%3cY%3e33%3c%2fY%3e%0d%0a++++++++++++++%3c%2fTD%3e%0d%0a++++++++++++++%3cTD%3e%0d%0a++++++++++++++++%3cMerge%3eFalse%3c%2fMerge%3e%0d%0a++++++++++++++++%3cWidth%3e50.25%3c%2fWidth%3e%0d%0a++++++++++++++++%3cHeight%3e11.25%3c%2fHeight%3e%0d%0a++++++++++++++++%3cAlign%3eLeft%3c%2fAlign%3e%0d%0a++++++++++++++++%3cFontName%3eCalibri%3c%2fFontName%3e%0d%0a++++++++++++++++%3cWrapText%3eFalse%3c%2fWrapText%3e%0d%0a++++++++++++++++%3cFontSize%3e8%3c%2fFontSize%3e%0d%0a++++++++++++++++%3cX%3e8%3c%2fX%3e%0d%0a++++++++++++++++%3cY%3e33%3c%2fY%3e%0d%0a++++++++++++++%3c%2fTD%3e%0d%0a++++++++++++++%3cTD%3e%0d%0a++++++++++++++++%3cMerge%3eFalse%3c%2fMerge%3e%0d%0a++++++++++++++++%3cWidth%3e50.25%3c%2fWidth%3e%0d%0a++++++++++++++++%3cHeight%3e11.25%3c%2fHeight%3e%0d%0a++++++++++++++++%3cAlign%3eLeft%3c%2fAlign%3e%0d%0a++++++++++++++++%3cFontName%3eCalibri%3c%2fFontName%3e%0d%0a++++++++++++++++%3cWrapText%3eFalse%3c%2fWrapText%3e%0d%0a++++++++++++++++%3cFontSize%3e8%3c%2fFontSize%3e%0d%0a++++++++++++++++%3cX%3e9%3c%2fX%3e%0d%0a++++++++++++++++%3cY%3e33%3c%2fY%3e%0d%0a++++++++++++++%3c%2fTD%3e%0d%0a++++++++++++++%3cTD%3e%0d%0a++++++++++++++++%3cMerge%3eFalse%3c%2fMerge%3e%0d%0a++++++++++++++++%3cWidth%3e50.25%3c%2fWidth%3e%0d%0a++++++++++++++++%3cHeight%3e11.25%3c%2fHeight%3e%0d%0a++++++++++++++++%3cAlign%3eLeft%3c%2fAlign%3e%0d%0a++++++++++++++++%3cFontName%3eCalibri%3c%2fFontName%3e%0d%0a++++++++++++++++%3cWrapText%3eFalse%3c%2fWrapText%3e%0d%0a++++++++++++++++%3cFontSize%3e8%3c%2fFontSize%3e%0d%0a++++++++++++++++%3cX%3e10%3c%2fX%3e%0d%0a++++++++++++++++%3cY%3e33%3c%2fY%3e%0d%0a++++++++++++++%3c%2fTD%3e%0d%0a++++++++++++++%3cTD%3e%0d%0a++++++++++++++++%3cMerge%3eFalse%3c%2fMerge%3e%0d%0a++++++++++++++++%3cWidth%3e50.25%3c%2fWidth%3e%0d%0a++++++++++++++++%3cHeight%3e11.25%3c%2fHeight%3e%0d%0a++++++++++++++++%3cAlign%3eLeft%3c%2fAlign%3e%0d%0a++++++++++++++++%3cFontName%3eCalibri%3c%2fFontName%3e%0d%0a++++++++++++++++%3cWrapText%3eFalse%3c%2fWrapText%3e%0d%0a++++++++++++++++%3cFontSize%3e8%3c%2fFontSize%3e%0d%0a++++++++++++++++%3cX%3e11%3c%2fX%3e%0d%0a++++++++++++++++%3cY%3e33%3c%2fY%3e%0d%0a++++++++++++++%3c%2fTD%3e%0d%0a++++++++++++++%3cTD%3e%0d%0a++++++++++++++++%3cMerge%3eFalse%3c%2fMerge%3e%0d%0a++++++++++++++++%3cWidth%3e50.25%3c%2fWidth%3e%0d%0a++++++++++++++++%3cHeight%3e11.25%3c%2fHeight%3e%0d%0a++++++++++++++++%3cAlign%3eLeft%3c%2fAlign%3e%0d%0a++++++++++++++++%3cFontName%3eCalibri%3c%2fFontName%3e%0d%0a++++++++++++++++%3cWrapText%3eFalse%3c%2fWrapText%3e%0d%0a++++++++++++++++%3cFontSize%3e8%3c%2fFontSize%3e%0d%0a++++++++++++++++%3cX%3e12%3c%2fX%3e%0d%0a++++++++++++++++%3cY%3e33%3c%2fY%3e%0d%0a++++++++++++++%3c%2fTD%3e%0d%0a++++++++++++++%3cTD%3e%0d%0a++++++++++++++++%3cMerge%3eFalse%3c%2fMerge%3e%0d%0a++++++++++++++++%3cWidth%3e50.25%3c%2fWidth%3e%0d%0a++++++++++++++++%3cHeight%3e11.25%3c%2fHeight%3e%0d%0a++++++++++++++++%3cAlign%3eLeft%3c%2fAlign%3e%0d%0a++++++++++++++++%3cFontName%3eCalibri%3c%2fFontName%3e%0d%0a++++++++++++++++%3cWrapText%3eFalse%3c%2fWrapText%3e%0d%0a++++++++++++++++%3cFontSize%3e8%3c%2fFontSize%3e%0d%0a++++++++++++++++%3cX%3e13%3c%2fX%3e%0d%0a++++++++++++++++%3cY%3e33%3c%2fY%3e%0d%0a++++++++++++++%3c%2fTD%3e%0d%0a++++++++++++++%3cTD%3e%0d%0a++++++++++++++++%3cMerge%3eFalse%3c%2fMerge%3e%0d%0a++++++++++++++++%3cWidth%3e50.25%3c%2fWidth%3e%0d%0a++++++++++++++++%3cHeight%3e11.25%3c%2fHeight%3e%0d%0a++++++++++++++++%3cAlign%3eLeft%3c%2fAlign%3e%0d%0a++++++++++++++++%3cFontName%3eCalibri%3c%2fFontName%3e%0d%0a++++++++++++++++%3cWrapText%3eFalse%3c%2fWrapText%3e%0d%0a++++++++++++++++%3cFontSize%3e8%3c%2fFontSize%3e%0d%0a++++++++++++++++%3cX%3e14%3c%2fX%3e%0d%0a++++++++++++++++%3cY%3e33%3c%2fY%3e%0d%0a++++++++++++++%3c%2fTD%3e%0d%0a++++++++++++++%3cTD%3e%0d%0a++++++++++++++++%3cMerge%3eFalse%3c%2fMerge%3e%0d%0a++++++++++++++++%3cWidth%3e50.25%3c%2fWidth%3e%0d%0a++++++++++++++++%3cHeight%3e11.25%3c%2fHeight%3e%0d%0a++++++++++++++++%3cAlign%3eLeft%3c%2fAlign%3e%0d%0a++++++++++++++++%3cFontName%3eCalibri%3c%2fFontName%3e%0d%0a++++++++++++++++%3cWrapText%3eFalse%3c%2fWrapText%3e%0d%0a++++++++++++++++%3cFontSize%3e8%3c%2fFontSize%3e%0d%0a++++++++++++++++%3cX%3e15%3c%2fX%3e%0d%0a++++++++++++++++%3cY%3e33%3c%2fY%3e%0d%0a++++++++++++++%3c%2fTD%3e%0d%0a++++++++++++++%3cTD%3e%0d%0a++++++++++++++++%3cMerge%3eFalse%3c%2fMerge%3e%0d%0a++++++++++++++++%3cWidth%3e50.25%3c%2fWidth%3e%0d%0a++++++++++++++++%3cHeight%3e11.25%3c%2fHeight%3e%0d%0a++++++++++++++++%3cAlign%3eLeft%3c%2fAlign%3e%0d%0a++++++++++++++++%3cFontName%3eCalibri%3c%2fFontName%3e%0d%0a++++++++++++++++%3cWrapText%3eFalse%3c%2fWrapText%3e%0d%0a++++++++++++++++%3cFontSize%3e8%3c%2fFontSize%3e%0d%0a++++++++++++++++%3cX%3e16%3c%2fX%3e%0d%0a++++++++++++++++%3cY%3e33%3c%2fY%3e%0d%0a++++++++++++++%3c%2fTD%3e%0d%0a++++++++++++++%3cTD%3e%0d%0a++++++++++++++++%3cMerge%3eFalse%3c%2fMerge%3e%0d%0a++++++++++++++++%3cWidth%3e50.25%3c%2fWidth%3e%0d%0a++++++++++++++++%3cHeight%3e11.25%3c%2fHeight%3e%0d%0a++++++++++++++++%3cAlign%3eLeft%3c%2fAlign%3e%0d%0a++++++++++++++++%3cFontName%3eCalibri%3c%2fFontName%3e%0d%0a++++++++++++++++%3cWrapText%3eFalse%3c%2fWrapText%3e%0d%0a++++++++++++++++%3cFontSize%3e8%3c%2fFontSize%3e%0d%0a++++++++++++++++%3cX%3e17%3c%2fX%3e%0d%0a++++++++++++++++%3cY%3e33%3c%2fY%3e%0d%0a++++++++++++++%3c%2fTD%3e%0d%0a++++++++++++++%3cTD%3e%0d%0a++++++++++++++++%3cMerge%3eFalse%3c%2fMerge%3e%0d%0a++++++++++++++++%3cWidth%3e15%3c%2fWidth%3e%0d%0a++++++++++++++++%3cHeight%3e11.25%3c%2fHeight%3e%0d%0a++++++++++++++++%3cAlign%3eLeft%3c%2fAlign%3e%0d%0a++++++++++++++++%3cFontName%3eCalibri%3c%2fFontName%3e%0d%0a++++++++++++++++%3cWrapText%3eFalse%3c%2fWrapText%3e%0d%0a++++++++++++++++%3cFontSize%3e8%3c%2fFontSize%3e%0d%0a++++++++++++++++%3cX%3e18%3c%2fX%3e%0d%0a++++++++++++++++%3cY%3e33%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34%3c%2fY%3e%0d%0a++++++++++++++%3c%2fTD%3e%0d%0a++++++++++++++%3cTD%3e%0d%0a++++++++++++++++%3cMerge%3eFalse%3c%2fMerge%3e%0d%0a++++++++++++++++%3cWidth%3e48%3c%2fWidth%3e%0d%0a++++++++++++++++%3cHeight%3e11.25%3c%2fHeight%3e%0d%0a++++++++++++++++%3cAlign%3eLeft%3c%2fAlign%3e%0d%0a++++++++++++++++%3cFontName%3eCalibri%3c%2fFontName%3e%0d%0a++++++++++++++++%3cWrapText%3eFalse%3c%2fWrapText%3e%0d%0a++++++++++++++++%3cFontSize%3e8%3c%2fFontSize%3e%0d%0a++++++++++++++++%3cX%3e2%3c%2fX%3e%0d%0a++++++++++++++++%3cY%3e34%3c%2fY%3e%0d%0a++++++++++++++%3c%2fTD%3e%0d%0a++++++++++++++%3cTD%3e%0d%0a++++++++++++++++%3cMerge%3eFalse%3c%2fMerge%3e%0d%0a++++++++++++++++%3cWidth%3e66%3c%2fWidth%3e%0d%0a++++++++++++++++%3cHeight%3e11.25%3c%2fHeight%3e%0d%0a++++++++++++++++%3cAlign%3eLeft%3c%2fAlign%3e%0d%0a++++++++++++++++%3cFontName%3eCalibri%3c%2fFontName%3e%0d%0a++++++++++++++++%3cWrapText%3eFalse%3c%2fWrapText%3e%0d%0a++++++++++++++++%3cFontSize%3e8%3c%2fFontSize%3e%0d%0a++++++++++++++++%3cX%3e3%3c%2fX%3e%0d%0a++++++++++++++++%3cY%3e34%3c%2fY%3e%0d%0a++++++++++++++%3c%2fTD%3e%0d%0a++++++++++++++%3cTD%3e%0d%0a++++++++++++++++%3cMerge%3eFalse%3c%2fMerge%3e%0d%0a++++++++++++++++%3cWidth%3e57.75%3c%2fWidth%3e%0d%0a++++++++++++++++%3cHeight%3e11.25%3c%2fHeight%3e%0d%0a++++++++++++++++%3cAlign%3eLeft%3c%2fAlign%3e%0d%0a++++++++++++++++%3cFontName%3eCalibri%3c%2fFontName%3e%0d%0a++++++++++++++++%3cWrapText%3eFalse%3c%2fWrapText%3e%0d%0a++++++++++++++++%3cFontSize%3e8%3c%2fFontSize%3e%0d%0a++++++++++++++++%3cX%3e4%3c%2fX%3e%0d%0a++++++++++++++++%3cY%3e34%3c%2fY%3e%0d%0a++++++++++++++%3c%2fTD%3e%0d%0a++++++++++++++%3cTD%3e%0d%0a++++++++++++++++%3cMerge%3eFalse%3c%2fMerge%3e%0d%0a++++++++++++++++%3cWidth%3e50.25%3c%2fWidth%3e%0d%0a++++++++++++++++%3cHeight%3e11.25%3c%2fHeight%3e%0d%0a++++++++++++++++%3cAlign%3eLeft%3c%2fAlign%3e%0d%0a++++++++++++++++%3cFontName%3eCalibri%3c%2fFontName%3e%0d%0a++++++++++++++++%3cWrapText%3eFalse%3c%2fWrapText%3e%0d%0a++++++++++++++++%3cFontSize%3e8%3c%2fFontSize%3e%0d%0a++++++++++++++++%3cX%3e5%3c%2fX%3e%0d%0a++++++++++++++++%3cY%3e34%3c%2fY%3e%0d%0a++++++++++++++%3c%2fTD%3e%0d%0a++++++++++++++%3cTD%3e%0d%0a++++++++++++++++%3cMerge%3eFalse%3c%2fMerge%3e%0d%0a++++++++++++++++%3cWidth%3e63.75%3c%2fWidth%3e%0d%0a++++++++++++++++%3cHeight%3e11.25%3c%2fHeight%3e%0d%0a++++++++++++++++%3cAlign%3eLeft%3c%2fAlign%3e%0d%0a++++++++++++++++%3cFontName%3eCalibri%3c%2fFontName%3e%0d%0a++++++++++++++++%3cWrapText%3eFalse%3c%2fWrapText%3e%0d%0a++++++++++++++++%3cFontSize%3e8%3c%2fFontSize%3e%0d%0a++++++++++++++++%3cX%3e6%3c%2fX%3e%0d%0a++++++++++++++++%3cY%3e34%3c%2fY%3e%0d%0a++++++++++++++%3c%2fTD%3e%0d%0a++++++++++++++%3cTD%3e%0d%0a++++++++++++++++%3cMerge%3eFalse%3c%2fMerge%3e%0d%0a++++++++++++++++%3cWidth%3e67.5%3c%2fWidth%3e%0d%0a++++++++++++++++%3cHeight%3e11.25%3c%2fHeight%3e%0d%0a++++++++++++++++%3cAlign%3eLeft%3c%2fAlign%3e%0d%0a++++++++++++++++%3cFontName%3eCalibri%3c%2fFontName%3e%0d%0a++++++++++++++++%3cWrapText%3eFalse%3c%2fWrapText%3e%0d%0a++++++++++++++++%3cFontSize%3e8%3c%2fFontSize%3e%0d%0a++++++++++++++++%3cX%3e7%3c%2fX%3e%0d%0a++++++++++++++++%3cY%3e34%3c%2fY%3e%0d%0a++++++++++++++%3c%2fTD%3e%0d%0a++++++++++++++%3cTD%3e%0d%0a++++++++++++++++%3cMerge%3eFalse%3c%2fMerge%3e%0d%0a++++++++++++++++%3cWidth%3e50.25%3c%2fWidth%3e%0d%0a++++++++++++++++%3cHeight%3e11.25%3c%2fHeight%3e%0d%0a++++++++++++++++%3cAlign%3eLeft%3c%2fAlign%3e%0d%0a++++++++++++++++%3cFontName%3eCalibri%3c%2fFontName%3e%0d%0a++++++++++++++++%3cWrapText%3eFalse%3c%2fWrapText%3e%0d%0a++++++++++++++++%3cFontSize%3e8%3c%2fFontSize%3e%0d%0a++++++++++++++++%3cX%3e8%3c%2fX%3e%0d%0a++++++++++++++++%3cY%3e34%3c%2fY%3e%0d%0a++++++++++++++%3c%2fTD%3e%0d%0a++++++++++++++%3cTD%3e%0d%0a++++++++++++++++%3cMerge%3eFalse%3c%2fMerge%3e%0d%0a++++++++++++++++%3cWidth%3e50.25%3c%2fWidth%3e%0d%0a++++++++++++++++%3cHeight%3e11.25%3c%2fHeight%3e%0d%0a++++++++++++++++%3cAlign%3eLeft%3c%2fAlign%3e%0d%0a++++++++++++++++%3cFontName%3eCalibri%3c%2fFontName%3e%0d%0a++++++++++++++++%3cWrapText%3eFalse%3c%2fWrapText%3e%0d%0a++++++++++++++++%3cFontSize%3e8%3c%2fFontSize%3e%0d%0a++++++++++++++++%3cX%3e9%3c%2fX%3e%0d%0a++++++++++++++++%3cY%3e34%3c%2fY%3e%0d%0a++++++++++++++%3c%2fTD%3e%0d%0a++++++++++++++%3cTD%3e%0d%0a++++++++++++++++%3cMerge%3eFalse%3c%2fMerge%3e%0d%0a++++++++++++++++%3cWidth%3e50.25%3c%2fWidth%3e%0d%0a++++++++++++++++%3cHeight%3e11.25%3c%2fHeight%3e%0d%0a++++++++++++++++%3cAlign%3eLeft%3c%2fAlign%3e%0d%0a++++++++++++++++%3cFontName%3eCalibri%3c%2fFontName%3e%0d%0a++++++++++++++++%3cWrapText%3eFalse%3c%2fWrapText%3e%0d%0a++++++++++++++++%3cFontSize%3e8%3c%2fFontSize%3e%0d%0a++++++++++++++++%3cX%3e10%3c%2fX%3e%0d%0a++++++++++++++++%3cY%3e34%3c%2fY%3e%0d%0a++++++++++++++%3c%2fTD%3e%0d%0a++++++++++++++%3cTD%3e%0d%0a++++++++++++++++%3cMerge%3eFalse%3c%2fMerge%3e%0d%0a++++++++++++++++%3cWidth%3e50.25%3c%2fWidth%3e%0d%0a++++++++++++++++%3cHeight%3e11.25%3c%2fHeight%3e%0d%0a++++++++++++++++%3cAlign%3eLeft%3c%2fAlign%3e%0d%0a++++++++++++++++%3cFontName%3eCalibri%3c%2fFontName%3e%0d%0a++++++++++++++++%3cWrapText%3eFalse%3c%2fWrapText%3e%0d%0a++++++++++++++++%3cFontSize%3e8%3c%2fFontSize%3e%0d%0a++++++++++++++++%3cX%3e11%3c%2fX%3e%0d%0a++++++++++++++++%3cY%3e34%3c%2fY%3e%0d%0a++++++++++++++%3c%2fTD%3e%0d%0a++++++++++++++%3cTD%3e%0d%0a++++++++++++++++%3cMerge%3eFalse%3c%2fMerge%3e%0d%0a++++++++++++++++%3cWidth%3e50.25%3c%2fWidth%3e%0d%0a++++++++++++++++%3cHeight%3e11.25%3c%2fHeight%3e%0d%0a++++++++++++++++%3cAlign%3eLeft%3c%2fAlign%3e%0d%0a++++++++++++++++%3cFontName%3eCalibri%3c%2fFontName%3e%0d%0a++++++++++++++++%3cWrapText%3eFalse%3c%2fWrapText%3e%0d%0a++++++++++++++++%3cFontSize%3e8%3c%2fFontSize%3e%0d%0a++++++++++++++++%3cX%3e12%3c%2fX%3e%0d%0a++++++++++++++++%3cY%3e34%3c%2fY%3e%0d%0a++++++++++++++%3c%2fTD%3e%0d%0a++++++++++++++%3cTD%3e%0d%0a++++++++++++++++%3cMerge%3eFalse%3c%2fMerge%3e%0d%0a++++++++++++++++%3cWidth%3e50.25%3c%2fWidth%3e%0d%0a++++++++++++++++%3cHeight%3e11.25%3c%2fHeight%3e%0d%0a++++++++++++++++%3cAlign%3eLeft%3c%2fAlign%3e%0d%0a++++++++++++++++%3cFontName%3eCalibri%3c%2fFontName%3e%0d%0a++++++++++++++++%3cWrapText%3eFalse%3c%2fWrapText%3e%0d%0a++++++++++++++++%3cFontSize%3e8%3c%2fFontSize%3e%0d%0a++++++++++++++++%3cX%3e13%3c%2fX%3e%0d%0a++++++++++++++++%3cY%3e34%3c%2fY%3e%0d%0a++++++++++++++%3c%2fTD%3e%0d%0a++++++++++++++%3cTD%3e%0d%0a++++++++++++++++%3cMerge%3eFalse%3c%2fMerge%3e%0d%0a++++++++++++++++%3cWidth%3e50.25%3c%2fWidth%3e%0d%0a++++++++++++++++%3cHeight%3e11.25%3c%2fHeight%3e%0d%0a++++++++++++++++%3cAlign%3eLeft%3c%2fAlign%3e%0d%0a++++++++++++++++%3cFontName%3eCalibri%3c%2fFontName%3e%0d%0a++++++++++++++++%3cWrapText%3eFalse%3c%2fWrapText%3e%0d%0a++++++++++++++++%3cFontSize%3e8%3c%2fFontSize%3e%0d%0a++++++++++++++++%3cX%3e14%3c%2fX%3e%0d%0a++++++++++++++++%3cY%3e34%3c%2fY%3e%0d%0a++++++++++++++%3c%2fTD%3e%0d%0a++++++++++++++%3cTD%3e%0d%0a++++++++++++++++%3cMerge%3eFalse%3c%2fMerge%3e%0d%0a++++++++++++++++%3cWidth%3e50.25%3c%2fWidth%3e%0d%0a++++++++++++++++%3cHeight%3e11.25%3c%2fHeight%3e%0d%0a++++++++++++++++%3cAlign%3eLeft%3c%2fAlign%3e%0d%0a++++++++++++++++%3cFontName%3eCalibri%3c%2fFontName%3e%0d%0a++++++++++++++++%3cWrapText%3eFalse%3c%2fWrapText%3e%0d%0a++++++++++++++++%3cFontSize%3e8%3c%2fFontSize%3e%0d%0a++++++++++++++++%3cX%3e15%3c%2fX%3e%0d%0a++++++++++++++++%3cY%3e34%3c%2fY%3e%0d%0a++++++++++++++%3c%2fTD%3e%0d%0a++++++++++++++%3cTD%3e%0d%0a++++++++++++++++%3cMerge%3eFalse%3c%2fMerge%3e%0d%0a++++++++++++++++%3cWidth%3e50.25%3c%2fWidth%3e%0d%0a++++++++++++++++%3cHeight%3e11.25%3c%2fHeight%3e%0d%0a++++++++++++++++%3cAlign%3eLeft%3c%2fAlign%3e%0d%0a++++++++++++++++%3cFontName%3eCalibri%3c%2fFontName%3e%0d%0a++++++++++++++++%3cWrapText%3eFalse%3c%2fWrapText%3e%0d%0a++++++++++++++++%3cFontSize%3e8%3c%2fFontSize%3e%0d%0a++++++++++++++++%3cX%3e16%3c%2fX%3e%0d%0a++++++++++++++++%3cY%3e34%3c%2fY%3e%0d%0a++++++++++++++%3c%2fTD%3e%0d%0a++++++++++++++%3cTD%3e%0d%0a++++++++++++++++%3cMerge%3eFalse%3c%2fMerge%3e%0d%0a+++++++++++++++</t>
  </si>
  <si>
    <t xml:space="preserve"> +%3cWidth%3e50.25%3c%2fWidth%3e%0d%0a++++++++++++++++%3cHeight%3e11.25%3c%2fHeight%3e%0d%0a++++++++++++++++%3cAlign%3eLeft%3c%2fAlign%3e%0d%0a++++++++++++++++%3cFontName%3eCalibri%3c%2fFontName%3e%0d%0a++++++++++++++++%3cWrapText%3eFalse%3c%2fWrapText%3e%0d%0a++++++++++++++++%3cFontSize%3e8%3c%2fFontSize%3e%0d%0a++++++++++++++++%3cX%3e17%3c%2fX%3e%0d%0a++++++++++++++++%3cY%3e34%3c%2fY%3e%0d%0a++++++++++++++%3c%2fTD%3e%0d%0a++++++++++++++%3cTD%3e%0d%0a++++++++++++++++%3cMerge%3eFalse%3c%2fMerge%3e%0d%0a++++++++++++++++%3cWidth%3e15%3c%2fWidth%3e%0d%0a++++++++++++++++%3cHeight%3e11.25%3c%2fHeight%3e%0d%0a++++++++++++++++%3cAlign%3eLeft%3c%2fAlign%3e%0d%0a++++++++++++++++%3cFontName%3eCalibri%3c%2fFontName%3e%0d%0a++++++++++++++++%3cWrapText%3eFalse%3c%2fWrapText%3e%0d%0a++++++++++++++++%3cFontSize%3e8%3c%2fFontSize%3e%0d%0a++++++++++++++++%3cX%3e18%3c%2fX%3e%0d%0a++++++++++++++++%3cY%3e34%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35%3c%2fY%3e%0d%0a++++++++++++++%3c%2fTD%3e%0d%0a++++++++++++++%3cTD%3e%0d%0a++++++++++++++++%3cMerge%3eFalse%3c%2fMerge%3e%0d%0a++++++++++++++++%3cWidth%3e48%3c%2fWidth%3e%0d%0a++++++++++++++++%3cHeight%3e11.25%3c%2fHeight%3e%0d%0a++++++++++++++++%3cAlign%3eLeft%3c%2fAlign%3e%0d%0a++++++++++++++++%3cFontName%3eCalibri%3c%2fFontName%3e%0d%0a++++++++++++++++%3cWrapText%3eFalse%3c%2fWrapText%3e%0d%0a++++++++++++++++%3cFontSize%3e8%3c%2fFontSize%3e%0d%0a++++++++++++++++%3cX%3e2%3c%2fX%3e%0d%0a++++++++++++++++%3cY%3e35%3c%2fY%3e%0d%0a++++++++++++++%3c%2fTD%3e%0d%0a++++++++++++++%3cTD%3e%0d%0a++++++++++++++++%3cMerge%3eFalse%3c%2fMerge%3e%0d%0a++++++++++++++++%3cWidth%3e66%3c%2fWidth%3e%0d%0a++++++++++++++++%3cHeight%3e11.25%3c%2fHeight%3e%0d%0a++++++++++++++++%3cAlign%3eLeft%3c%2fAlign%3e%0d%0a++++++++++++++++%3cFontName%3eCalibri%3c%2fFontName%3e%0d%0a++++++++++++++++%3cWrapText%3eFalse%3c%2fWrapText%3e%0d%0a++++++++++++++++%3cFontSize%3e8%3c%2fFontSize%3e%0d%0a++++++++++++++++%3cX%3e3%3c%2fX%3e%0d%0a++++++++++++++++%3cY%3e35%3c%2fY%3e%0d%0a++++++++++++++%3c%2fTD%3e%0d%0a++++++++++++++%3cTD%3e%0d%0a++++++++++++++++%3cMerge%3eFalse%3c%2fMerge%3e%0d%0a++++++++++++++++%3cWidth%3e57.75%3c%2fWidth%3e%0d%0a++++++++++++++++%3cHeight%3e11.25%3c%2fHeight%3e%0d%0a++++++++++++++++%3cAlign%3eLeft%3c%2fAlign%3e%0d%0a++++++++++++++++%3cFontName%3eCalibri%3c%2fFontName%3e%0d%0a++++++++++++++++%3cWrapText%3eFalse%3c%2fWrapText%3e%0d%0a++++++++++++++++%3cFontSize%3e8%3c%2fFontSize%3e%0d%0a++++++++++++++++%3cX%3e4%3c%2fX%3e%0d%0a++++++++++++++++%3cY%3e35%3c%2fY%3e%0d%0a++++++++++++++%3c%2fTD%3e%0d%0a++++++++++++++%3cTD%3e%0d%0a++++++++++++++++%3cMerge%3eFalse%3c%2fMerge%3e%0d%0a++++++++++++++++%3cWidth%3e50.25%3c%2fWidth%3e%0d%0a++++++++++++++++%3cHeight%3e11.25%3c%2fHeight%3e%0d%0a++++++++++++++++%3cAlign%3eLeft%3c%2fAlign%3e%0d%0a++++++++++++++++%3cFontName%3eCalibri%3c%2fFontName%3e%0d%0a++++++++++++++++%3cWrapText%3eFalse%3c%2fWrapText%3e%0d%0a++++++++++++++++%3cFontSize%3e8%3c%2fFontSize%3e%0d%0a++++++++++++++++%3cX%3e5%3c%2fX%3e%0d%0a++++++++++++++++%3cY%3e35%3c%2fY%3e%0d%0a++++++++++++++%3c%2fTD%3e%0d%0a++++++++++++++%3cTD%3e%0d%0a++++++++++++++++%3cMerge%3eFalse%3c%2fMerge%3e%0d%0a++++++++++++++++%3cWidth%3e63.75%3c%2fWidth%3e%0d%0a++++++++++++++++%3cHeight%3e11.25%3c%2fHeight%3e%0d%0a++++++++++++++++%3cAlign%3eLeft%3c%2fAlign%3e%0d%0a++++++++++++++++%3cFontName%3eCalibri%3c%2fFontName%3e%0d%0a++++++++++++++++%3cWrapText%3eFalse%3c%2fWrapText%3e%0d%0a++++++++++++++++%3cFontSize%3e8%3c%2fFontSize%3e%0d%0a++++++++++++++++%3cX%3e6%3c%2fX%3e%0d%0a++++++++++++++++%3cY%3e35%3c%2fY%3e%0d%0a++++++++++++++%3c%2fTD%3e%0d%0a++++++++++++++%3cTD%3e%0d%0a++++++++++++++++%3cMerge%3eFalse%3c%2fMerge%3e%0d%0a++++++++++++++++%3cWidth%3e67.5%3c%2fWidth%3e%0d%0a++++++++++++++++%3cHeight%3e11.25%3c%2fHeight%3e%0d%0a++++++++++++++++%3cAlign%3eLeft%3c%2fAlign%3e%0d%0a++++++++++++++++%3cFontName%3eCalibri%3c%2fFontName%3e%0d%0a++++++++++++++++%3cWrapText%3eFalse%3c%2fWrapText%3e%0d%0a++++++++++++++++%3cFontSize%3e8%3c%2fFontSize%3e%0d%0a++++++++++++++++%3cX%3e7%3c%2fX%3e%0d%0a++++++++++++++++%3cY%3e35%3c%2fY%3e%0d%0a++++++++++++++%3c%2fTD%3e%0d%0a++++++++++++++%3cTD%3e%0d%0a++++++++++++++++%3cMerge%3eFalse%3c%2fMerge%3e%0d%0a++++++++++++++++%3cWidth%3e50.25%3c%2fWidth%3e%0d%0a++++++++++++++++%3cHeight%3e11.25%3c%2fHeight%3e%0d%0a++++++++++++++++%3cAlign%3eLeft%3c%2fAlign%3e%0d%0a++++++++++++++++%3cFontName%3eCalibri%3c%2fFontName%3e%0d%0a++++++++++++++++%3cWrapText%3eFalse%3c%2fWrapText%3e%0d%0a++++++++++++++++%3cFontSize%3e8%3c%2fFontSize%3e%0d%0a++++++++++++++++%3cX%3e8%3c%2fX%3e%0d%0a++++++++++++++++%3cY%3e35%3c%2fY%3e%0d%0a++++++++++++++%3c%2fTD%3e%0d%0a++++++++++++++%3cTD%3e%0d%0a++++++++++++++++%3cMerge%3eFalse%3c%2fMerge%3e%0d%0a++++++++++++++++%3cWidth%3e50.25%3c%2fWidth%3e%0d%0a++++++++++++++++%3cHeight%3e11.25%3c%2fHeight%3e%0d%0a++++++++++++++++%3cAlign%3eLeft%3c%2fAlign%3e%0d%0a++++++++++++++++%3cFontName%3eCalibri%3c%2fFontName%3e%0d%0a++++++++++++++++%3cWrapText%3eFalse%3c%2fWrapText%3e%0d%0a++++++++++++++++%3cFontSize%3e8%3c%2fFontSize%3e%0d%0a++++++++++++++++%3cX%3e9%3c%2fX%3e%0d%0a++++++++++++++++%3cY%3e35%3c%2fY%3e%0d%0a++++++++++++++%3c%2fTD%3e%0d%0a++++++++++++++%3cTD%3e%0d%0a++++++++++++++++%3cMerge%3eFalse%3c%2fMerge%3e%0d%0a++++++++++++++++%3cWidth%3e50.25%3c%2fWidth%3e%0d%0a++++++++++++++++%3cHeight%3e11.25%3c%2fHeight%3e%0d%0a++++++++++++++++%3cAlign%3eLeft%3c%2fAlign%3e%0d%0a++++++++++++++++%3cFontName%3eCalibri%3c%2fFontName%3e%0d%0a++++++++++++++++%3cWrapText%3eFalse%3c%2fWrapText%3e%0d%0a++++++++++++++++%3cFontSize%3e8%3c%2fFontSize%3e%0d%0a++++++++++++++++%3cX%3e10%3c%2fX%3e%0d%0a++++++++++++++++%3cY%3e35%3c%2fY%3e%0d%0a++++++++++++++%3c%2fTD%3e%0d%0a++++++++++++++%3cTD%3e%0d%0a++++++++++++++++%3cMerge%3eFalse%3c%2fMerge%3e%0d%0a++++++++++++++++%3cWidth%3e50.25%3c%2fWidth%3e%0d%0a++++++++++++++++%3cHeight%3e11.25%3c%2fHeight%3e%0d%0a++++++++++++++++%3cAlign%3eLeft%3c%2fAlign%3e%0d%0a++++++++++++++++%3cFontName%3eCalibri%3c%2fFontName%3e%0d%0a++++++++++++++++%3cWrapText%3eFalse%3c%2fWrapText%3e%0d%0a++++++++++++++++%3cFontSize%3e8%3c%2fFontSize%3e%0d%0a++++++++++++++++%3cX%3e11%3c%2fX%3e%0d%0a++++++++++++++++%3cY%3e35%3c%2fY%3e%0d%0a++++++++++++++%3c%2fTD%3e%0d%0a++++++++++++++%3cTD%3e%0d%0a++++++++++++++++%3cMerge%3eFalse%3c%2fMerge%3e%0d%0a++++++++++++++++%3cWidth%3e50.25%3c%2fWidth%3e%0d%0a++++++++++++++++%3cHeight%3e11.25%3c%2fHeight%3e%0d%0a++++++++++++++++%3cAlign%3eLeft%3c%2fAlign%3e%0d%0a++++++++++++++++%3cFontName%3eCalibri%3c%2fFontName%3e%0d%0a++++++++++++++++%3cWrapText%3eFalse%3c%2fWrapText%3e%0d%0a++++++++++++++++%3cFontSize%3e8%3c%2fFontSize%3e%0d%0a++++++++++++++++%3cX%3e12%3c%2fX%3e%0d%0a++++++++++++++++%3cY%3e35%3c%2fY%3e%0d%0a++++++++++++++%3c%2fTD%3e%0d%0a++++++++++++++%3cTD%3e%0d%0a++++++++++++++++%3cMerge%3eFalse%3c%2fMerge%3e%0d%0a++++++++++++++++%3cWidth%3e50.25%3c%2fWidth%3e%0d%0a++++++++++++++++%3cHeight%3e11.25%3c%2fHeight%3e%0d%0a++++++++++++++++%3cAlign%3eLeft%3c%2fAlign%3e%0d%0a++++++++++++++++%3cFontName%3eCalibri%3c%2fFontName%3e%0d%0a++++++++++++++++%3cWrapText%3eFalse%3c%2fWrapText%3e%0d%0a++++++++++++++++%3cFontSize%3e8%3c%2fFontSize%3e%0d%0a++++++++++++++++%3cX%3e13%3c%2fX%3e%0d%0a++++++++++++++++%3cY%3e35%3c%2fY%3e%0d%0a++++++++++++++%3c%2fTD%3e%0d%0a++++++++++++++%3cTD%3e%0d%0a++++++++++++++++%3cMerge%3eFalse%3c%2fMerge%3e%0d%0a++++++++++++++++%3cWidth%3e50.25%3c%2fWidth%3e%0d%0a++++++++++++++++%3cHeight%3e11.25%3c%2fHeight%3e%0d%0a++++++++++++++++%3cAlign%3eLeft%3c%2fAlign%3e%0d%0a++++++++++++++++%3cFontName%3eCalibri%3c%2fFontName%3e%0d%0a++++++++++++++++%3cWrapText%3eFalse%3c%2fWrapText%3e%0d%0a++++++++++++++++%3cFontSize%3e8%3c%2fFontSize%3e%0d%0a++++++++++++++++%3cX%3e14%3c%2fX%3e%0d%0a++++++++++++++++%3cY%3e35%3c%2fY%3e%0d%0a++++++++++++++%3c%2fTD%3e%0d%0a++++++++++++++%3cTD%3e%0d%0a++++++++++++++++%3cMerge%3eFalse%3c%2fMerge%3e%0d%0a++++++++++++++++%3cWidth%3e50.25%3c%2fWidth%3e%0d%0a++++++++++++++++%3cHeight%3e11.25%3c%2fHeight%3e%0d%0a++++++++++++++++%3cAlign%3eLeft%3c%2fAlign%3e%0d%0a++++++++++++++++%3cFontName%3eCalibri%3c%2fFontName%3e%0d%0a++++++++++++++++%3cWrapText%3eFalse%3c%2fWrapText%3e%0d%0a++++++++++++++++%3cFontSize%3e8%3c%2fFontSize%3e%0d%0a++++++++++++++++%3cX%3e15%3c%2fX%3e%0d%0a++++++++++++++++%3cY%3e35%3c%2fY%3e%0d%0a++++++++++++++%3c%2fTD%3e%0d%0a++++++++++++++%3cTD%3e%0d%0a++++++++++++++++%3cMerge%3eFalse%3c%2fMerge%3e%0d%0a++++++++++++++++%3cWidth%3e50.25%3c%2fWidth%3e%0d%0a++++++++++++++++%3cHeight%3e11.25%3c%2fHeight%3e%0d%0a++++++++++++++++%3cAlign%3eLeft%3c%2fAlign%3e%0d%0a++++++++++++++++%3cFontName%3eCalibri%3c%2fFontName%3e%0d%0a++++++++++++++++%3cWrapText%3eFalse%3c%2fWrapText%3e%0d%0a++++++++++++++++%3cFontSize%3e8%3c%2fFontSize%3e%0d%0a++++++++++++++++%3cX%3e16%3c%2fX%3e%0d%0a++++++++++++++++%3cY%3e35%3c%2fY%3e%0d%0a++++++++++++++%3c%2fTD%3e%0d%0a++++++++++++++%3cTD%3e%0d%0a++++++++++++++++%3cMerge%3eFalse%3c%2fMerge%3e%0d%0a++++++++++++++++%3cWidth%3e50.25%3c%2fWidth%3e%0d%0a++++++++++++++++%3cHeight%3e11.25%3c%2fHeight%3e%0d%0a++++++++++++++++%3cAlign%3eLeft%3c%2fAlign%3e%0d%0a++++++++++++++++%3cFontName%3eCalibri%3c%2fFontName%3e%0d%0a++++++++++++++++%3cWrapText%3eFalse%3c%2fWrapText%3e%0d%0a++++++++++++++++%3cFontSize%3e8%3c%2fFontSize%3e%0d%0a++++++++++++++++%3cX%3e17%3c%2fX%3e%0d%0a++++++++++++++++%3cY%3e35%3c%2fY%3e%0d%0a++++++++++++++%3c%2fTD%3e%0d%0a++++++++++++++%3cTD%3e%0d%0a++++++++++++++++%3cMerge%3eFalse%3c%2fMerge%3e%0d%0a++++++++++++++++%3cWidth%3e15%3c%2fWidth%3e%0d%0a++++++++++++++++%3cHeight%3e11.25%3c%2fHeight%3e%0d%0a++++++++++++++++%3cAlign%3eLeft%3c%2fAlign%3e%0d%0a++++++++++++++++%3cFontName%3eCalibri%3c%2fFontName%3e%0d%0a++++++++++++++++%3cWrapText%3eFalse%3c%2fWrapText%3e%0d%0a++++++++++++++++%3cFontSize%3e8%3c%2fFontSize%3e%0d%0a++++++++++++++++%3cX%3e18%3c%2fX%3e%0d%0a++++++++++++++++%3cY%3e35%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36%3c%2fY%3e%0d%0a++++++++++++++%3c%2fTD%3e%0d%0a++++++++++++++%3cTD%3e%0d%0a++++++++++++++++%3cMerge%3eFalse%3c%2fMerge%3e%0d%0a++++++++++++++++%3cWidth%3e48%3c%2fWidth%3e%0d%0a++++++++++++++++%3cHeight%3e11.25%3c%2fHeight%3e%0d%0a++++++++++++++++%3cAlign%3eLeft%3c%2fAlign%3e%0d%0a++++++++++++++++%3cFontName%3eCalibri%3c%2fFontName%3e%0d%0a++++++++++++++++%3cWrapText%3eFalse%3c%2fWrapText%3e%0d%0a++++++++++++++++%3cFontSize%3e8%3c%2fFontSize%3e%0d%0a++++++++++++++++%3cX%3e2%3c%2fX%3e%0d%0a++++++++++++++++%3cY%3e36%3c%2fY%3e%0d%0a++++++++++++++%3c%2fTD%3e%0d%0a++++++++++++++%3cTD%3e%0d%0a++++++++++++++++%3cMerge%3eFalse%3c%2fMerge%3e%0d%0a++++++++++++++++%3cWidth%3e66%3c%2fWidth%3e%0d%0a++++++++++++++++%3cHeight%3e11.25%3c%2fHeight%3e%0d%0a++++++++++++++++%3cAlign%3eLeft%3c%2fAlign%3e%0d%0a++++++++++++++++%3cFontName%3eCalibri%3c%2fFontName%3e%0d%0a++++++++++++++++%3cWrapText%3eFalse%3c%2fWrapText%3e%0d%0a++++++++++++++++%3cFontSize%3e8%3c%2fFontSize%3e%0d%0a++++++++++++++++%3cX%3e3%3c%2fX%3e%0d%0a++++++++++++++++%3cY%3e36%3c%2fY%3e%0d%0a++++++++++++++%3c%2fTD%3e%0d%0a++++++++++++++%3cTD%3e%0d%0a++++++++++++++++%3cMerge%3eFalse%3c%2fMerge%3e%0d%0a++++++++++++++++%3cWidth%3e57.75%3c%2fWidth%3e%0d%0a++++++++++++++++%3cHeight%3e11.25%3c%2fHeight%3e%0d%0a++++++++++++++++%3cAlign%3eLeft%3c%2fAlign%3e%0d%0a++++++++++++++++%3cFontName%3eCalibri%3c%2fFontName%3e%0d%0a++++++++++++++++%3cWrapText%3eFalse%3c%2fWrapText%3e%0d%0a++++++++++++++++%3cFontSize%3e8%3c%2fFontSize%3e%0d%0a++++++++++++++++%3cX%3e4%3c%2fX%3e%0d%0a++++++++++++++++%3cY%3e36%3c%2fY%3e%0d%0a++++++++++++++%3c%2fTD%3e%0d%0a++++++++++++++%3cTD%3e%0d%0a++++++++++++++++%3cMerge%3eFalse%3c%2fMerge%3e%0d%0a++++++++++++++++%3cWidth%3e50.25%3c%2fWidth%3e%0d%0a++++++++++++++++%3cHeight%3e11.25%3c%2fHeight%3e%0d%0a++++++++++++++++%3cAlign%3eLeft%3c%2fAlign%3e%0d%0a++++++++++++++++%3cFontName%3eCalibri%3c%2fFontName%3e%0d%0a++++++++++++++++%3cWrapText%3eFalse%3c%2fWrapText%3e%0d%0a++++++++++++++++%3cFontSize%3e8%3c%2fFontSize%3e%0d%0a++++++++++++++++%3cX%3e5%3c%2fX%3e%0d%0a++++++++++++++++%3cY%3e36%3c%2fY%3e%0d%0a++++++++++++++%3c%2fTD%3e%0d%0a++++++++++++++%3cTD%3e%0d%0a++++++++++++++++%3cMerge%3eFalse%3c%2fMerge%3e%0d%0a++++++++++++++++%3cWidth%3e63.75%3c%2fWidth%3e%0d%0a++++++++++++++++%3cHeight%3e11.25%3c%2fHeight%3e%0d%0a++++++++++++++++%3cAlign%3eLeft%3c%2fAlign%3e%0d%0a++++++++++++++++%3cFontName%3eCalibri%3c%2fFontName%3e%0d%0a++++++++++++++++%3cWrapText%3eFalse%3c%2fWrapText%3e%0d%0a++++++++++++++++%3cFontSize%3e8%3c%2fFontSize%3e%0d%0a++++++++++++++++%3cX%3e6%3c%2fX%3e%0d%0a++++++++++++++++%3cY%3e36%3c%2fY%3e%0d%0a++++++++++++++%3c%2fTD%3e%0d%0a++++++++++++++%3cTD%3e%0d%0a++++++++++++++++%3cMerge%3eFalse%3c%2fMerge%3e%0d%0a++++++++++++++++%3cWidth%3e67.5%3c%2fWidth%3e%0d%0a++++++++++++++++%3cHeight%3e11.25%3c%2fHeight%3e%0d%0a++++++++++++++++%3cAlign%3eLeft%3c%2fAlign%3e%0d%0a++++++++++++++++%3cFontName%3eCalibri%3c%2fFontName%3e%0d%0a++++++++++++++++%3cWrapText%3eFalse%3c%2fWrapText%3e%0d%0a++++++++++++++++%3cFontSize%3e8%3c%2fFontSize%3e%0d%0a++++++++++++++++%3cX%3e7%3c%2fX%3e%0d%0a++++++++++++++++%3cY%3e36%3c%2fY%3e%0d%0a++++++++++++++%3c%2fTD%3e%0d%0a++++++++++++++%3cTD%3e%0d%0a++++++++++++++++%3cMerge%3eFalse%3c%2fMerge%3e%0d%0a++++++++++++++++%3cWidth%3e50.25%3c%2fWidth%3e%0d%0a++++++++++++++++%3cHeight%3e11.25%3c%2fHeight%3e%0d%0a++++++++++++++++%3cAlign%3eLeft%3c%2fAlign%3e%0d%0a++++++++++++++++%3cFontName%3eCalibri%3c%2fFontName%3e%0d%0a++++++++++++++++%3cWrapText%3eFalse%3c%2fWrapText%3e%0d%0a++++++++++++++++%3cFontSize%3e8%3c%2fFontSize%3e%0d%0a++++++++++++++++%3cX%3e8%3c%2fX%3e%0d%0a++++++++++++++++%3cY%3e36%3c%2fY%3e%0d%0a++++++++++++++%3c%2fTD%3e%0d%0a++++++++++++++%3cTD%3e%0d%0a++++++++++++++++%3cMerge%3eFalse%3c%2fMerge%3e%0d%0a++++++++++++++++%3cWidth%3e50.25%3c%2fWidth%3e%0d%0a++++++++++++++++%3cHeight%3e11.25%3c%2fHeight%3e%0d%0a++++++++++++++++%3cAlign%3eLeft%3c%2fAlign%3e%0d%0a++++++++++++++++%3cFontName%3eCalibri%3c%2fFontName%3e%0d%0a++++++++++++++++%3cWrapText%3eFalse%3c%2fWrapText%3e%0d%0a++++++++++++++++%3cFontSize%3e8%3c%2fFontSize%3e%0d%0a++++++++++++++++%3cX%3e9%3c%2fX%3e%0d%0a++++++++++++++++%3cY%3e36%3c%2fY%3e%0d%0a++++++++++++++%3c%2fTD%3e%0d%0a++++++++++++++%3cTD%3e%0d%0a++++++++++++++++%3cMerge%3eFalse%3c%2fMerge%3e%0d%0a++++++++++++++++%3cWidth%3e50.25%3c%2fWidth%3e%0d%0a++++++++++++++++%3cHeight%3e11.25%3c%2fHeight%3e%0d%0a++++++++++++++++%3cAlign%3eLeft%3c%2fAlign%3e%0d%0a++++++++++++++++%3cFontName%3eCalibri%3c%2fFontName%3e%0d%0a++++++++++++++++%3cWrapText%3eFalse%3c%2fWrapText%3e%0d%0a++++++++++++++++%3cFontSize%3e8%3c%2fFontSize%3e%0d%0a++++++++++++++++%3cX%3e10%3c%2fX%3e%0d%0a++++++++++++++++%3cY%3e36%3c%2fY%3e%0d%0a++++++++++++++%3c%2fTD%3e%0d%0a++++++++++++++%3cTD%3e%0d%0a++++++++++++++++%3cMerge%3eFalse%3c%2fMerge%3e%0d%0a++++++++++++++++%3cWidth%3e50.25%3c%2fWidth%3e%0d%0a++++++++++++++++%3cHeight%3e11.25%3c%2fHeight%3e%0d%0a++++++++++++++++%3cAlign%3eLeft%3c%2fAlign%3e%0d%0a++++++++++++++++%3cFontName%3eCalibri%3c%2fFontName%3e%0d%0a++++++++++++++++%3cWrapText%3eFalse%3c%2fWrapText%3e%0d%0a++++++++++++++++%3cFontSize%3e8%3c%2fFontSize%3e%0d%0a++++++++++++++++%3cX%3e11%3c%2fX%3e%0d%0a++++++++++++++++%3cY%3e36%3c%2fY%3e%0d%0a++++++++++++++%3c%2fTD%3e%0d%0a++++++++++++++%3cTD%3e%0d%0a++++++++++++++++%3cMerge%3eFalse%3c%2fMerge%3e%0d%0a++++++++++++++++%3cWidth%3e50.25%3c%2fWidth%3e%0d%0a++++++++++++++++%3cHeight%3e11.25%3c%2fHeight%3e%0d%0a++++++++++++++++%3cAlign%3eLeft%3c%2fAlign%3e%0d%0a++++++++++++++++%3cFontName%3eCalibri%3c%2fFontName%3e%0d%0a++++++++++++++++%3cWrapText%3eFalse%3c%2fWrapText%3e%0d%0a++++++++++++++++%3cFontSize%3e8%3c%2fFontSize%3e%0d%0a++++++++++++++++%3cX%3e12%3c%2fX%3e%0d%0a++++++++++++++++%3cY%3e36%3c%2fY%3e%0d%0a++++++++++++++%3c%2fTD%3e%0d%0a++++++++++++++%3cTD%3e%0d%0a++++++++++++++++%3cMerge%3eFalse%3c%2fMerge%3e%0d%0a++++++++++++++++%3cWidth%3e50.25%3c%2fWidth%3e%0d%0a++++++++++++++++%3cHeight%3e11.25%3c%2fHeight%3e%0d%0a++++++++++++++++%3cAlign%3eLeft%3c%2fAlign%3e%0d%0a++++++++++++++++%3cFontName%3eCalibri%3c%2fFontName%3e%0d%0a++++++++++++++++%3cWrapText%3eFalse%3c%2fWrapText%3e%0d%0a++++++++++++++++%3cFontSize%3e8%3c%2fFontSize%3e%0d%0a++++++++++++++++%3cX%3e13%3c%2fX%3e%0d%0a++++++++++++++++%3cY%3e36%3c%2fY%3e%0d%0a++++++++++++++%3c%2fTD%3e%0d%0a++++++++++++++%3cTD%3e%0d%0a++++++++++++++++%3cMerge%3eFalse%3c%2fMerge%3e%0d%0a++++++++++++++++%3cWidth%3e50.25%3c%2fWidth%3e%0d%0a++++++++++++++++%3cHeight%3e11.25%3c%2fHeight%3e%0d%0a++++++++++++++++%3cAlign%3eLeft%3c%2fAlign%3e%0d%0a++++++++++++++++%3cFontName%3eCalibri%3c%2fFontName%3e%0d%0a++++++++++++++++%3cWrapText%3eFalse%3c%2fWrapText%3e%0d%0a++++++++++++++++%3cFontSize%3e8%3c%2fFontSize%3e%0d%0a++++++++++++++++%3cX%3e14%3c%2fX%3e%0d%0a++++++++++++++++%3cY%3e36%3c%2fY%3e%0d%0a++++++++++++++%3c%2fTD%3e%0d%0a++++++++++++++%3cTD%3e%0d%0a++++++++++++++++%3cMerge%3eFalse%3c%2fMerge%3e%0d%0a++++++++++++++++%3cWidth%3e50.25%3c%2fWidth%3e%0d%0a++++++++++++++++%3cHeight%3e11.25%3c%2fHeight%3e%0d%0a++++++++++++++++%3cAlign%3eLeft%3c%2fAlign%3e%0d%0a++++++++++++++++%3cFontName%3eCalibri%3c%2fFontName%3e%0d%0a++++++++++++++++%3cWrapText%3eFalse%3c%2fWrapText%3e%0d%0a++++++++++++++++%3cFontSize%3e8%3c%2fFontSize%3e%0d%0a++++++++++++++++%3cX%3e15%3c%2fX%3e%0d%0a++++++++++++++++%3cY%3e36%3c%2fY%3e%0d%0a++++++++++++++%3c%2fTD%3e%0d%0a++++++++++++++%3cTD%3e%0d%0a++++++++++++++++%3cMerge%3eFalse%3c%2fMerge%3e%0d%0a++++++++++++++++%3cWidth%3e50.25%3c%2fWidth%3e%0d%0a++++++++++++++++%3cHeight%3e11.25%3c%2fHeight%3e%0d%0a++++++++++++++++%3cAlign%3eLeft%3c%2fAlign%3e%0d%0a++++++++++++++++%3cFontName%3eCalibri%3c%2fFontName%3e%0d%0a++++++++++++++++%3cWrapText%3eFalse%3c%2fWrapText%3e%0d%0a++++++++++++++++%3cFontSize%3e8%3c%2fFontSize%3e%0d%0a++++++++++++++++%3cX%3e16%3c%2fX%3e%0d%0a++++++++++++++++%3cY%3e36%3c%2fY%3e%0d%0a++++++++++++++%3c%2fTD%3e%0d%0a++++++++++++++%3cTD%3e%0d%0a++++++++++++++++%3cMerge%3eFalse%3c%2fMerge%3e%0d%0a++++++++++++++++%3cWidth%3e50.25%3c%2fWidth%3e%0d%0a++++++++++++++++%3cHeight%3e11.25%3c%2fHeight%3e%0d%0a++++++++++++++++%3cAlign%3eLeft%3c%2fAlign%3e%0d%0a++++++++++++++++%3cFontName%3eCalibri%3c%2fFontName%3e%0d%0a++++++++++++++++%3cWrapText%3eFalse%3c%2fWrapText%3e%0d%0a++++++++++++++++%3cFontSize%3e8%3c%2fFontSize%3e%0d%0a++++++++++++++++%3cX%3e17%3c%2fX%3e%0d%0a++++++++++++++++%3cY%3e36%3c%2fY%3e%0d%0a++++++++++++++%3c%2fTD%3e%0d%0a++++++++++++++%3cTD%3e%0d%0a++++++++++++++++%3cMerge%3eFalse%3c%2fMerge%3e%0d%0a++++++++++++++++%3cWidth%3e15%3c%2fWidth%3e%0d%0a++++++++++++++++%3cHeight%3e11.25%3c%2fHeight%3e%0d%0a++++++++++++++++%3cAlign%3eLeft%3c%2fAlign%3e%0d%0a++++++++++++++++%3cFontName%3eCalibri%3c%2fFontName%3e%0d%0a++++++++++++++++%3cWrapText%3eFalse%3c%2fWrapText%3e%0d%0a++++++++++++++++%3cFontSize%3e8%3c%2fFontSize%3e%0d%0a++++++++++++++++%3cX%3e18%3c%2fX%3e%0d%0a++++++++++++++++%3cY%3e36%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37%3c%2fY%3e%0d%0a++++++++++++++%3c%2fTD%3e%0d%0a++++++++++++++%3cTD%3e%0d%0a++++++++++++++++%3cMerge%3eFalse%3c%2fMerge%3e%0d%0a++++++++++++++++%3cWidth%3e48%3c%2fWidth%3e%0d%0a++++++++++++++++%3cHeight%3e11.25%3c%2fHeight%3e%0d%0a++++++++++++++++%3cAlign%3eLeft%3c%2fAlign%3e%0d%0a++++++++++++++++%3cFontName%3eCalibri%3c%2fFontName%3e%0d%0a++++++++++++++++%3cWrapText%3eFalse%3c%2fWrapText%3e%0d%0a++++++++++++++++%3cFontSize%3e8%3c%2fFontSize%3e%0d%0a++++++++++++++++%3cX%3e2%3c%2fX%3e%0d%0a++++++++++++++++%3cY%3e37%3c%2fY%3e%0d%0a++++++++++++++%3c%2fTD%3e%0d%0a++++++++++++++%3cTD%3e%0d%0a++++++++++++++++%3cMerge%3eFalse%3c%2fMerge%3e%0d%0a++++++++++++++++%3cWidth%3e66%3c%2fWidth%3e%0d%0a++++++++++++++++%3cHeight%3e11.25%3c%2fHeight%3e%0d%0a++++++++++++++++%3cAlign%3eLeft%3c%2fAlign%3e%0d%0a++++++++++++++++%3cFontName%3eCalibri%3c%2fFontName%3e%0d%0a++++++++++++++++%3cWrapText%3eFalse%3c%2fWrapText%3e%0d%0a++++++++++++++++%3cFontSize%3e8%3c%2fFontSize%3e%0d%0a++++++++++++++++%3cX%3e3%3c%2fX%3e%0d%0a++++++++++++++++%3cY%3e37%3c%2fY%3e%0d%0a++++++++++++++%3c%2fTD%3e%0d%0a++++++++++++++%3cTD%3e%0d%0a++++++++++++++++%3cMerge%3eFalse%3c%2fMerge%3e%0d%0a++++++++++++++++%3cWidth%3e57.75%3c%2fWidth%3e%0d%0a++++++++++++++++%3cHeight%3e11.25%3c%2fHeight%3e%0d%0a++++++++++++++++%3cAlign%3eLeft%3c%2fAlign%3e%0d%0a++++++++++++++++%3cFontName%3eCalibri%3c%2fFontName%3e%0d%0a++++++++++++++++%3cWrapText%3eFalse%3c%2fWrapText%3e%0d%0a++++++++++++++++%3cFontSize%3e8%3c%2fFontSize%3e%0d%0a++++++++++++++++%3cX%3e4%3c%2fX%3e%0d%0a++++++++++++++++%3cY%3e37%3c%2fY%3e%0d%0a++++++++++++++%3c%2fTD%3e%0d%0a++++++++++++++%3cTD%3e%0d%0a++++++++++++++++%3cMerge%3eFalse%3c%2fMerge%3e%0d%0a++++++++++++++++%3cWidth%3e50.25%3c%2fWidth%3e%0d%0a++++++++++++++++%3cHeight%3e11.25%3c%2fHeight%3e%0d%0a++++++++++++++++%3cAlign%3eLeft%3c%2fAlign%3e%0d%0a++++++++++++++++%3cFontName%3eCalibri%3c%2fFontName%3e%0d%0a++++++++++++++++%3cWrapText%3eFalse%3c%2fWrapText%3e%0d%0a++++++++++++++++%3cFontSize%3e8%3c%2fFontSize%3e%0d%0a++++++++++++++++%3cX%3e5%3c%2fX%3e%0d%0a++++++++++++++++%3cY%3e37%3c%2fY%3e%0d%0a++++++++++++++%3c%2fTD%3e%0d%0a++++++++++++++%3cTD%3e%0d%0a++++++++++++++++%3cMerge%3eFalse%3c%2fMerge%3e%0d%0a++++++++++++++++%3cWidth%3e63.75%3c%2fWidth%3e%0d%0a++++++++++++++++%3cHeight%3e11.25%3c%2fHeight%3e%0d%0a++++++++++++++++%3cAlign%3eLeft%3c%2fAlign%3e%0d%0a++++++++++++++++%3cFontName%3eCalibri%3c%2fFontName%3e%0d%0a++++++++++++++++%3cWrapText%3eFalse%3c%2fWrapText%3e%0d%0a++++++++++++++++%3cFontSize%3e8%3c%2fFontSize%3e%0d%0a++++++++++++++++%3cX%3e6%3c%2fX%3e%0d%0a++++++++++++++++%3cY%3e37%3c%2fY%3e%0d%0a++++++++++++++%3c%2fTD%3e%0d%0a++++++++++++++%3cTD%3e%0d%0a++++++++++++++++%3cMerge%3eFalse%3c%2fMerge%3e%0d%0a++++++++++++++++%3cWidth%3e67.5%3c%2fWidth%3e%0d%0a++++++++++++++++%3cHeight%3e11.25%3c%2fHeight%3e%0d%0a++++++++++++++++%3cAlign%3eLeft%3c%2fAlign%3e%0d%0a++++++++++++++++%3cFontName%3eCalibri%3c%2fFontName%3e%0d%0a++++++++++++++++%3cWrapText%3eFalse%3c%2fWrapText%3e%0d%0a++++++++++++++++%3cFontSize%3e8%3c%2fFontSize%3e%0d%0a++++++++++++++++%3cX%3e7%3c%2fX%3e%0d%0a++++++++++++++++%3cY%3e37%3c%2fY%3e%0d%0a++++++++++++++%3c%2fTD%3e%0d%0a++++++++++++++%3cTD%3e%0d%0a++++++++++++++++%3cMerge%3eFalse%3c%2fMerge%3e%0d%0a++++++++++++++++%3cWidth%3e50.25%3c%2fWidth%3e%0d%0a++++++++++++++++%3cHeight%3e11.25%3c%2fHeight%3e%0d%0a++++++++++++++++%3cAlign%3eLeft%3c%2fAlign%3e%0d%0a++++++++++++++++%3cFontName%3eCalibri%3c%2fFontName%3e%0d%0a++++++++++++++++%3cWrapText%3eFalse%3c%2fWrapText%3e%0d%0a++++++++++++++++%3cFontSize%3e8%3c%2fFontSize%3e%0d%0a++++++++++++++++%3cX%3e8%3c%2fX%3e%0d%0a++++++++++++++++%3cY%3e37%3c%2fY%3e%0d%0a++++++++++++++%3c%2fTD%3e%0d%0a++++++++++++++%3cTD%3e%0d%0a++++++++++++++++%3cMerge%3eFalse%3c%2fMerge%3e%0d%0a++++++++++++++++%3cWidth%3e50.25%3c%2fWidth%3e%0d%0a++++++++++++++++%3cHeight%3e11.25%3c%2fHeight%3e%0d%0a++++++++++++++++%3cAlign%3eLeft%3c%2fAlign%3e%0d%0a++++++++++++++++%3cFontName%3eCalibri%3c%2fFontName%3e%0d%0a++++++++++++++++%3cWrapText%3eFalse%3c%2fWrapText%3e%0d%0a++++++++++++++++%3cFontSize%3e8%3c%2fFontSize%3e%0d%0a++++++++++++++++%3cX%3e9%3c%2fX%3e%0d%0a++++++++++++++++%3cY%3e37%3c%2fY%3e%0d%0a++++++++++++++%3c%2fTD%3e%0d%0a++++++++++++++%3cTD%3e%0d%0a++++++++++++++++%3cMerge%3eFalse%3c%2fMerge%3e%0d%0a++++++++++++++++%3cWidth%3e50.25%3c%2fWidth%3e%0d%0a++++++++++++++++%3cHeight%3e11.25%3c%2fHeight%3e%0d%0a++++++++++++++++%3cAlign%3eLeft%3c%2fAlign%3e%0d%0a++++++++++++++++%3cFontName%3eCalibri%3c%2fFontName%3e%0d%0a++++++++++++++++%3cWrapText%3eFalse%3c%2fWrapText%3e%0d%0a++++++++++++++++%3cFontSize%3e8%3c%2fFontSize%3e%0d%0a++++++++++++++++%3cX%3e10%3c%2fX%3e%0d%0a++++++++++++++++%3cY%3e37%3c%2fY%3e%0d%0a++++++++++++++%3c%2fTD%3e%0d%0a++++++++++++++%3cTD%3e%0d%0a++++++++++++++++%3cMerge%3eFalse%3c%2fMerge%3e%0d%0a++++++++++++++++%3cWidth%3e50.25%3c%2fWidth%3e%0d%0a++++++++++++++++%3cHeight%3e11.25%3c%2fHeight%3e%0d%0a++++++++++++++++%3cAlign%3eLeft%3c%2fAlign%3e%0d%0a++++++++++++++++%3cFontName%3eCalibri%3c%2fFontName%3e%0d%0a++++++++++++++++%3cWrapText%3eFalse%3c%2fWrapText%3e%0d%0a++++++++++++++++%3cFontSize%3e8%3c%2fFontSize%3e%0d%0a++++++++++++++++%3cX%3e11%3c%2fX%3e%0d%0a++++++++++++++++%3cY%3e37%3c%2fY%3e%0d%0a++++++++++++++%3c%2fTD%3e%0d%0a++++++++++++++%3cTD%3e%0d%0a++++++++++++++++%3cMerge%3eFalse%3c%2fMerge%3e%0d%0a++++++++++++++++%3cWidth%3e50.25%3c%2fWidth%3e%0d%0a++++++++++++++++%3cHeight%3e11.25%3c%2fHeight%3e%0d%0a++++++++++++++++%3cAlign%3eLeft%3c%2fAlign%3e%0d%0a++++++++++++++++%3cFontName%3eCalibri%3c%2fFontName%3e%0d%0a++++++++++++++++%3cWrapText%3eFalse%3c%2fWrapText%3e%0d%0a++++++++++++++++%3cFontSize%3e8%3c%2fFontSize%3e%0d%0a++++++++++++++++%3cX%3e12%3c%2fX%3e%0d%0a++++++++++++++++%3cY%3e37%3c%2fY%3e%0d%0a++++++++++++++%3c%2fTD%3e%0d%0a++++++++++++++%3cTD%3e%0d%0a++++++++++++++++%3cMerge%3eFalse%3c%2fMerge%3e%0d%0a++++++++++++++++%3cWidth%3e50.25%3c%2fWidth%3e%0d%0a++++++++++++++++%3cHeight%3e11.25%3c%2fHeight%3e%0d%0a++++++++++++++++%3cAlign%3eLeft%3c%2fAlign%3e%0d%0a++++++++++++++++%3cFontName%3eCalibri%3c%2fFontName%3e%0d%0a++++++++++++++++%3cWrapText%3eFalse%3c%2fWrapText%3e%0d%0a++++++++++++++++%3cFontSize%3e8%3c%2fFontSize%3e%0d%0a++++++++++++++++%3cX%3e13%3c%2fX%3e%0d%0a++++++++++++++++%3cY%3e37%3c%2fY%3e%0d%0a++++++++++++++%3c%2fTD%3e%0d%0a++++++++++++++%3cTD%3e%0d%0a++++++++++++++++%3cMerge%3eFalse%3c%2fMerge%3e%0d%0a++++++++++++++++%3cWidth%3e50.25%3c%2fWidth%3e%0d%0a++++++++++++++++%3cHeight%3e11.25%3c%2fHeight%3e%0d%0a++++++++++++++++%3cAlign%3eLeft%3c%2fAlign%3e%0d%0a++++++++++++++++%3cFontName%3eCalibri%3c%2fFontName%3e%0d%0a++++++++++++++++%3cWrapText%3eFalse%3c%2fWrapText%3e%0d%0a++++++++++++++++%3cFontSize%3e8%3c%2fFontSize%3e%0d%0a++++++++++++++++%3cX%3e14%3c%2fX%3e%0d%0a++++++++++++++++%3cY%3e37%3c%2fY%3e%0d%0a++++++++++++++%3c%2fTD%3e%0d%0a++++++++++++++%3cTD%3e%0d%0a++++++++++++++++%3cMerge%3eFalse%3c%2fMerge%3e%0d%0a++++++++++++++++%3cWidth%3e50.25%3c%2fWidth%3e%0d%0a++++++++++++++++%3cHeight%3e11.25%3c%2fHeight%3e%0d%0a++++++++++++++++%3cAlign%3eLeft%3c%2fAlign%3e%0d%0a++++++++++++++++%3cFontName%3eCalibri%3c%2fFontName%3e%0d%0a++++++++++++++++%3cWrapText%3eFalse%3c%2fWrapText%3e%0d%0a++++++++++++++++%3cFontSize%3e8%3c%2fFontSize%3e%0d%0a++++++++++++++++%3cX%3e15%3c%2fX%3e%0d%0a++++++++++++++++%3cY%3e37%3c%2fY%3e%0d%0a++++++++++++++%3c%2fTD%3e%0d%0a++++++++++++++%3cTD%3e%0d%0a++++++++++++++++%3cMerge%3eFalse%3c%2fMerge%3e%0d%0a++++++++++++++++%3cWidth%3e50.25%3c%2fWidth%3e%0d%0a++++++++++++++++%3cHeight%3e11.25%3c%2fHeight%3e%0d%0a++++++++++++++++%3cAlign%3eLeft%3c%2fAlign%3e%0d%0a++++++++++++++++%3cFontName%3eCalibri%3c%2fFontName%3e%0d%0a++++++++++++++++%3cWrapText%3eFalse%3c%2fWrapText%3e%0d%0a++++++++++++++++%3cFontSize%3e8%3c%2fFontSize%3e%0d%0a++++++++++++++++%3cX%3e16%3c%2fX%3e%0d%0a++++++++++++++++%3cY%3e37%3c%2fY%3e%0d%0a++++++++++++++%3c%2fTD%3e%0d%0a++++++++++++++%3cTD%3e%0d%0a++++++++++++++++%3cMerge%3eFalse%3c%2fMerge%3e%0d%0a++++++++++++++++%3cWidth%3e50.25%3c%2fWidth%3e%0d%0a++++++++++++++++%3cHeight%3e11.25%3c%2fHeight%3e%0d%0a++++++++++++++++%3cAlign%3eLeft%3c%2fAlign%3e%0d%0a++++++++++++++++%3cFontName%3eCalibri%3c%2fFontName%3e%0d%0a++++++++++++++++%3cWrapText%3eFalse%3c%2fWrapText%3e%0d%0a++++++++++++++++%3cFontSize%3e8%3c%2fFontSize%3e%0d%0a++++++++++++++++%3cX%3e17%3c%2fX%3e%0d%0a++++++++++++++++%3cY%3e37%3c%2fY%3e%0d%0a++++++++++++++%3c%2fTD%3e%0d%0a++++++++++++++%3cTD%3e%0d%0a++++++++++++++++%3cMerge%3eFalse%3c%2fMerge%3e%0d%0a++++++++++++++++%3cWidth%3e15%3c%2fWidth%3e%0d%0a++++++++++++++++%3cHeight%3e11.25%3c%2fHeight%3e%0d%0a++++++++++++++++%3cAlign%3eLeft%3c%2fAlign%3e%0d%0a++++++++++++++++%3cFontName%3eCalibri%3c%2fFontName%3e%0d%0a++++++++++++++++%3cWrapText%3eFalse%3c%2fWrapText%3e%0d%0a++++++++++++++++%3cFontSize%3e8%3c%2fFontSize%3e%0d%0a++++++++++++++++%3cX%3e18%3c%2fX%3e%0d%0a++++++++++++++++%3cY%3e37%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38%3c%2fY%3e%0d%0a++++++++++++++%3c%2fTD%3e%0d%0a++++++++++++++%3cTD%3e%0d%0a++++++++++++++++%3cMerge%3eFalse%3c%2fMerge%3e%0d%0a++++++++++++++++%3cWidth%3e48%3c%2fWidth%3e%0d%0a++++++++++++++++%3cHeight%3e11.25%3c%2fHeight%3e%0d%0a++++++++++++++++%3cAlign%3eLeft%3c%2fAlign%3e%0d%0a++++++++++++++++%3cFontName%3eCalibri%3c%2fFontName%3e%0d%0a++++++++++++++++%3cWrapText%3eFalse%3c%2fWrapText%3e%0d%0a++++++++++++++++%3cFontSize%3e8%3c%2fFontSize%3e%0d%0a++++++++++++++++%3cX%3e2%3c%2fX%3e%0d%0a++++++++++++++++%3cY%3e38%3c%2fY%3e%0d%0a++++++++++++++%3c%2fTD%3e%0d%0a++++++++++++++%3cTD%3e%0d%0a++++++++++++++++%3cMerge%3eFalse%3c%2fMerge%3e%0d%0a++++++++++++++++%3cWidth%3e66%3c%2fWidth%3e%0d%0a++++++++++++++++%3cHeight%3e11.25%3c%2fHeight%3e%0d%0a++++++++++++++++%3cAlign%3eLeft%3c%2fAlign%3e%0d%0a++++++++++++++++%3cFontName%3eCalibri%3c%2fFontName%3e%0d%0a++++++++++++++++%3cWrapText%3eFalse%3c%2fWrapText%3e%0d%0a++++++++++++++++%3cFontSize%3e8%3c%2fFontSize%3e%0d%0a++++++++++++++++%3cX%3e3%3c%2fX%3e%0d%0a++++++++++++++++%3cY%3e38%3c%2fY%3e%0d%0a++++++++++++++%3c%2fTD%3e%0d%0a++++++++++++++%3cTD%3e%0d%0a++++++++++++++++%3cMerge%3eFalse%3c%2fMerge%3e%0d%0a++++++++++++++++%3cWidth%3e57.75%3c%2fWidth%3e%0d%0a++++++++++++++++%3cHeight%3e11.25%3c%2fHeight%3e%0d%0a++++++++++++++++%3cAlign%3eLeft%3c%2fAlign%3e%0d%0a++++++++++++++++%3cFontName%3eCalibri%3c%2fFontName%3e%0d%0a++++++++++++++++%3cWrapText%3eFalse%3c%2fWrapText%3e%0d%0a++++++++++++++++%3cFontSize%3e8%3c%2fFontSize%3e%0d%0a++++++++++++++++%3cX%3e4%3c%2fX%3e%0d%0a++++++++++++++++%3cY%3e38%3c%2fY%3e%0d%0a++++++++++++++%3c%2fTD%3e%0d%0a++++++++++++++%3cTD%3e%0d%0a++++++++++++++++%3cMerge%3eFalse%3c%2fMerge%3e%0d%0a++++++++++++++++%3cWidth%3e50.25%3c%2fWidth%3e%0d%0a++++++++++++++++%3cHeight%3e11.25%3c%2fHeight%3e%0d%0a++++++++++++++++%3cAlign%3eLeft%3c%2fAlign%3e%0d%0a++++++++++++++++%3cFontName%3eCalibri%3c%2fFontName%3e%0d%0a++++++++++++++++%3cWrapText%3eFalse%3c%2fWrapText%3e%0d%0a++++++++++++++++%3cFontSize%3e8%3c%2fFontSize%3e%0d%0a++++++++++++++++%3cX%3e5%3c%2fX%3e%0d%0a++++++++++++++++%3cY%3e38%3c%2fY%3e%0d%0a++++++++++++++%3c%2fTD%3e%0d%0a++++++++++++++%3cTD%3e%0d%0a++++++++++++++++%3cMerge%3eFalse%3c%2fMerge%3e%0d%0a++++++++++++++++%3cWidth%3e63.75%3c%2fWidth%3e%0d%0a++++++++++++++++%3cHeight%3e11.25%3c%2fHeight%3e%0d%0a++++++++++++++++%3cAlign%3eLeft%3c%2fAlign%3e%0d%0a++++++++++++++++%3cFontName%3eCalibri%3c%2fFontName%3e%0d%0a++++++++++++++++%3cWrapText%3eFalse%3c%2fWrapText%3e%0d%0a++++++++++++++++%3cFontSize%3e8%3c%2fFontSize%3e%0d%0a+++++++++++</t>
  </si>
  <si>
    <t xml:space="preserve"> +++++%3cX%3e6%3c%2fX%3e%0d%0a++++++++++++++++%3cY%3e38%3c%2fY%3e%0d%0a++++++++++++++%3c%2fTD%3e%0d%0a++++++++++++++%3cTD%3e%0d%0a++++++++++++++++%3cMerge%3eFalse%3c%2fMerge%3e%0d%0a++++++++++++++++%3cWidth%3e67.5%3c%2fWidth%3e%0d%0a++++++++++++++++%3cHeight%3e11.25%3c%2fHeight%3e%0d%0a++++++++++++++++%3cAlign%3eLeft%3c%2fAlign%3e%0d%0a++++++++++++++++%3cFontName%3eCalibri%3c%2fFontName%3e%0d%0a++++++++++++++++%3cWrapText%3eFalse%3c%2fWrapText%3e%0d%0a++++++++++++++++%3cFontSize%3e8%3c%2fFontSize%3e%0d%0a++++++++++++++++%3cX%3e7%3c%2fX%3e%0d%0a++++++++++++++++%3cY%3e38%3c%2fY%3e%0d%0a++++++++++++++%3c%2fTD%3e%0d%0a++++++++++++++%3cTD%3e%0d%0a++++++++++++++++%3cMerge%3eFalse%3c%2fMerge%3e%0d%0a++++++++++++++++%3cWidth%3e50.25%3c%2fWidth%3e%0d%0a++++++++++++++++%3cHeight%3e11.25%3c%2fHeight%3e%0d%0a++++++++++++++++%3cAlign%3eLeft%3c%2fAlign%3e%0d%0a++++++++++++++++%3cFontName%3eCalibri%3c%2fFontName%3e%0d%0a++++++++++++++++%3cWrapText%3eFalse%3c%2fWrapText%3e%0d%0a++++++++++++++++%3cFontSize%3e8%3c%2fFontSize%3e%0d%0a++++++++++++++++%3cX%3e8%3c%2fX%3e%0d%0a++++++++++++++++%3cY%3e38%3c%2fY%3e%0d%0a++++++++++++++%3c%2fTD%3e%0d%0a++++++++++++++%3cTD%3e%0d%0a++++++++++++++++%3cMerge%3eFalse%3c%2fMerge%3e%0d%0a++++++++++++++++%3cWidth%3e50.25%3c%2fWidth%3e%0d%0a++++++++++++++++%3cHeight%3e11.25%3c%2fHeight%3e%0d%0a++++++++++++++++%3cAlign%3eLeft%3c%2fAlign%3e%0d%0a++++++++++++++++%3cFontName%3eCalibri%3c%2fFontName%3e%0d%0a++++++++++++++++%3cWrapText%3eFalse%3c%2fWrapText%3e%0d%0a++++++++++++++++%3cFontSize%3e8%3c%2fFontSize%3e%0d%0a++++++++++++++++%3cX%3e9%3c%2fX%3e%0d%0a++++++++++++++++%3cY%3e38%3c%2fY%3e%0d%0a++++++++++++++%3c%2fTD%3e%0d%0a++++++++++++++%3cTD%3e%0d%0a++++++++++++++++%3cMerge%3eFalse%3c%2fMerge%3e%0d%0a++++++++++++++++%3cWidth%3e50.25%3c%2fWidth%3e%0d%0a++++++++++++++++%3cHeight%3e11.25%3c%2fHeight%3e%0d%0a++++++++++++++++%3cAlign%3eLeft%3c%2fAlign%3e%0d%0a++++++++++++++++%3cFontName%3eCalibri%3c%2fFontName%3e%0d%0a++++++++++++++++%3cWrapText%3eFalse%3c%2fWrapText%3e%0d%0a++++++++++++++++%3cFontSize%3e8%3c%2fFontSize%3e%0d%0a++++++++++++++++%3cX%3e10%3c%2fX%3e%0d%0a++++++++++++++++%3cY%3e38%3c%2fY%3e%0d%0a++++++++++++++%3c%2fTD%3e%0d%0a++++++++++++++%3cTD%3e%0d%0a++++++++++++++++%3cMerge%3eFalse%3c%2fMerge%3e%0d%0a++++++++++++++++%3cWidth%3e50.25%3c%2fWidth%3e%0d%0a++++++++++++++++%3cHeight%3e11.25%3c%2fHeight%3e%0d%0a++++++++++++++++%3cAlign%3eLeft%3c%2fAlign%3e%0d%0a++++++++++++++++%3cFontName%3eCalibri%3c%2fFontName%3e%0d%0a++++++++++++++++%3cWrapText%3eFalse%3c%2fWrapText%3e%0d%0a++++++++++++++++%3cFontSize%3e8%3c%2fFontSize%3e%0d%0a++++++++++++++++%3cX%3e11%3c%2fX%3e%0d%0a++++++++++++++++%3cY%3e38%3c%2fY%3e%0d%0a++++++++++++++%3c%2fTD%3e%0d%0a++++++++++++++%3cTD%3e%0d%0a++++++++++++++++%3cMerge%3eFalse%3c%2fMerge%3e%0d%0a++++++++++++++++%3cWidth%3e50.25%3c%2fWidth%3e%0d%0a++++++++++++++++%3cHeight%3e11.25%3c%2fHeight%3e%0d%0a++++++++++++++++%3cAlign%3eLeft%3c%2fAlign%3e%0d%0a++++++++++++++++%3cFontName%3eCalibri%3c%2fFontName%3e%0d%0a++++++++++++++++%3cWrapText%3eFalse%3c%2fWrapText%3e%0d%0a++++++++++++++++%3cFontSize%3e8%3c%2fFontSize%3e%0d%0a++++++++++++++++%3cX%3e12%3c%2fX%3e%0d%0a++++++++++++++++%3cY%3e38%3c%2fY%3e%0d%0a++++++++++++++%3c%2fTD%3e%0d%0a++++++++++++++%3cTD%3e%0d%0a++++++++++++++++%3cMerge%3eFalse%3c%2fMerge%3e%0d%0a++++++++++++++++%3cWidth%3e50.25%3c%2fWidth%3e%0d%0a++++++++++++++++%3cHeight%3e11.25%3c%2fHeight%3e%0d%0a++++++++++++++++%3cAlign%3eLeft%3c%2fAlign%3e%0d%0a++++++++++++++++%3cFontName%3eCalibri%3c%2fFontName%3e%0d%0a++++++++++++++++%3cWrapText%3eFalse%3c%2fWrapText%3e%0d%0a++++++++++++++++%3cFontSize%3e8%3c%2fFontSize%3e%0d%0a++++++++++++++++%3cX%3e13%3c%2fX%3e%0d%0a++++++++++++++++%3cY%3e38%3c%2fY%3e%0d%0a++++++++++++++%3c%2fTD%3e%0d%0a++++++++++++++%3cTD%3e%0d%0a++++++++++++++++%3cMerge%3eFalse%3c%2fMerge%3e%0d%0a++++++++++++++++%3cWidth%3e50.25%3c%2fWidth%3e%0d%0a++++++++++++++++%3cHeight%3e11.25%3c%2fHeight%3e%0d%0a++++++++++++++++%3cAlign%3eLeft%3c%2fAlign%3e%0d%0a++++++++++++++++%3cFontName%3eCalibri%3c%2fFontName%3e%0d%0a++++++++++++++++%3cWrapText%3eFalse%3c%2fWrapText%3e%0d%0a++++++++++++++++%3cFontSize%3e8%3c%2fFontSize%3e%0d%0a++++++++++++++++%3cX%3e14%3c%2fX%3e%0d%0a++++++++++++++++%3cY%3e38%3c%2fY%3e%0d%0a++++++++++++++%3c%2fTD%3e%0d%0a++++++++++++++%3cTD%3e%0d%0a++++++++++++++++%3cMerge%3eFalse%3c%2fMerge%3e%0d%0a++++++++++++++++%3cWidth%3e50.25%3c%2fWidth%3e%0d%0a++++++++++++++++%3cHeight%3e11.25%3c%2fHeight%3e%0d%0a++++++++++++++++%3cAlign%3eLeft%3c%2fAlign%3e%0d%0a++++++++++++++++%3cFontName%3eCalibri%3c%2fFontName%3e%0d%0a++++++++++++++++%3cWrapText%3eFalse%3c%2fWrapText%3e%0d%0a++++++++++++++++%3cFontSize%3e8%3c%2fFontSize%3e%0d%0a++++++++++++++++%3cX%3e15%3c%2fX%3e%0d%0a++++++++++++++++%3cY%3e38%3c%2fY%3e%0d%0a++++++++++++++%3c%2fTD%3e%0d%0a++++++++++++++%3cTD%3e%0d%0a++++++++++++++++%3cMerge%3eFalse%3c%2fMerge%3e%0d%0a++++++++++++++++%3cWidth%3e50.25%3c%2fWidth%3e%0d%0a++++++++++++++++%3cHeight%3e11.25%3c%2fHeight%3e%0d%0a++++++++++++++++%3cAlign%3eLeft%3c%2fAlign%3e%0d%0a++++++++++++++++%3cFontName%3eCalibri%3c%2fFontName%3e%0d%0a++++++++++++++++%3cWrapText%3eFalse%3c%2fWrapText%3e%0d%0a++++++++++++++++%3cFontSize%3e8%3c%2fFontSize%3e%0d%0a++++++++++++++++%3cX%3e16%3c%2fX%3e%0d%0a++++++++++++++++%3cY%3e38%3c%2fY%3e%0d%0a++++++++++++++%3c%2fTD%3e%0d%0a++++++++++++++%3cTD%3e%0d%0a++++++++++++++++%3cMerge%3eFalse%3c%2fMerge%3e%0d%0a++++++++++++++++%3cWidth%3e50.25%3c%2fWidth%3e%0d%0a++++++++++++++++%3cHeight%3e11.25%3c%2fHeight%3e%0d%0a++++++++++++++++%3cAlign%3eLeft%3c%2fAlign%3e%0d%0a++++++++++++++++%3cFontName%3eCalibri%3c%2fFontName%3e%0d%0a++++++++++++++++%3cWrapText%3eFalse%3c%2fWrapText%3e%0d%0a++++++++++++++++%3cFontSize%3e8%3c%2fFontSize%3e%0d%0a++++++++++++++++%3cX%3e17%3c%2fX%3e%0d%0a++++++++++++++++%3cY%3e38%3c%2fY%3e%0d%0a++++++++++++++%3c%2fTD%3e%0d%0a++++++++++++++%3cTD%3e%0d%0a++++++++++++++++%3cMerge%3eFalse%3c%2fMerge%3e%0d%0a++++++++++++++++%3cWidth%3e15%3c%2fWidth%3e%0d%0a++++++++++++++++%3cHeight%3e11.25%3c%2fHeight%3e%0d%0a++++++++++++++++%3cAlign%3eLeft%3c%2fAlign%3e%0d%0a++++++++++++++++%3cFontName%3eCalibri%3c%2fFontName%3e%0d%0a++++++++++++++++%3cWrapText%3eFalse%3c%2fWrapText%3e%0d%0a++++++++++++++++%3cFontSize%3e8%3c%2fFontSize%3e%0d%0a++++++++++++++++%3cX%3e18%3c%2fX%3e%0d%0a++++++++++++++++%3cY%3e38%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39%3c%2fY%3e%0d%0a++++++++++++++%3c%2fTD%3e%0d%0a++++++++++++++%3cTD%3e%0d%0a++++++++++++++++%3cMerge%3eFalse%3c%2fMerge%3e%0d%0a++++++++++++++++%3cWidth%3e48%3c%2fWidth%3e%0d%0a++++++++++++++++%3cHeight%3e11.25%3c%2fHeight%3e%0d%0a++++++++++++++++%3cAlign%3eLeft%3c%2fAlign%3e%0d%0a++++++++++++++++%3cFontName%3eCalibri%3c%2fFontName%3e%0d%0a++++++++++++++++%3cWrapText%3eFalse%3c%2fWrapText%3e%0d%0a++++++++++++++++%3cFontSize%3e8%3c%2fFontSize%3e%0d%0a++++++++++++++++%3cX%3e2%3c%2fX%3e%0d%0a++++++++++++++++%3cY%3e39%3c%2fY%3e%0d%0a++++++++++++++%3c%2fTD%3e%0d%0a++++++++++++++%3cTD%3e%0d%0a++++++++++++++++%3cMerge%3eFalse%3c%2fMerge%3e%0d%0a++++++++++++++++%3cWidth%3e66%3c%2fWidth%3e%0d%0a++++++++++++++++%3cHeight%3e11.25%3c%2fHeight%3e%0d%0a++++++++++++++++%3cAlign%3eLeft%3c%2fAlign%3e%0d%0a++++++++++++++++%3cFontName%3eCalibri%3c%2fFontName%3e%0d%0a++++++++++++++++%3cWrapText%3eFalse%3c%2fWrapText%3e%0d%0a++++++++++++++++%3cFontSize%3e8%3c%2fFontSize%3e%0d%0a++++++++++++++++%3cX%3e3%3c%2fX%3e%0d%0a++++++++++++++++%3cY%3e39%3c%2fY%3e%0d%0a++++++++++++++%3c%2fTD%3e%0d%0a++++++++++++++%3cTD%3e%0d%0a++++++++++++++++%3cMerge%3eFalse%3c%2fMerge%3e%0d%0a++++++++++++++++%3cWidth%3e57.75%3c%2fWidth%3e%0d%0a++++++++++++++++%3cHeight%3e11.25%3c%2fHeight%3e%0d%0a++++++++++++++++%3cAlign%3eLeft%3c%2fAlign%3e%0d%0a++++++++++++++++%3cFontName%3eCalibri%3c%2fFontName%3e%0d%0a++++++++++++++++%3cWrapText%3eFalse%3c%2fWrapText%3e%0d%0a++++++++++++++++%3cFontSize%3e8%3c%2fFontSize%3e%0d%0a++++++++++++++++%3cX%3e4%3c%2fX%3e%0d%0a++++++++++++++++%3cY%3e39%3c%2fY%3e%0d%0a++++++++++++++%3c%2fTD%3e%0d%0a++++++++++++++%3cTD%3e%0d%0a++++++++++++++++%3cMerge%3eFalse%3c%2fMerge%3e%0d%0a++++++++++++++++%3cWidth%3e50.25%3c%2fWidth%3e%0d%0a++++++++++++++++%3cHeight%3e11.25%3c%2fHeight%3e%0d%0a++++++++++++++++%3cAlign%3eLeft%3c%2fAlign%3e%0d%0a++++++++++++++++%3cFontName%3eCalibri%3c%2fFontName%3e%0d%0a++++++++++++++++%3cWrapText%3eFalse%3c%2fWrapText%3e%0d%0a++++++++++++++++%3cFontSize%3e8%3c%2fFontSize%3e%0d%0a++++++++++++++++%3cX%3e5%3c%2fX%3e%0d%0a++++++++++++++++%3cY%3e39%3c%2fY%3e%0d%0a++++++++++++++%3c%2fTD%3e%0d%0a++++++++++++++%3cTD%3e%0d%0a++++++++++++++++%3cMerge%3eFalse%3c%2fMerge%3e%0d%0a++++++++++++++++%3cWidth%3e63.75%3c%2fWidth%3e%0d%0a++++++++++++++++%3cHeight%3e11.25%3c%2fHeight%3e%0d%0a++++++++++++++++%3cAlign%3eLeft%3c%2fAlign%3e%0d%0a++++++++++++++++%3cFontName%3eCalibri%3c%2fFontName%3e%0d%0a++++++++++++++++%3cWrapText%3eFalse%3c%2fWrapText%3e%0d%0a++++++++++++++++%3cFontSize%3e8%3c%2fFontSize%3e%0d%0a++++++++++++++++%3cX%3e6%3c%2fX%3e%0d%0a++++++++++++++++%3cY%3e39%3c%2fY%3e%0d%0a++++++++++++++%3c%2fTD%3e%0d%0a++++++++++++++%3cTD%3e%0d%0a++++++++++++++++%3cMerge%3eFalse%3c%2fMerge%3e%0d%0a++++++++++++++++%3cWidth%3e67.5%3c%2fWidth%3e%0d%0a++++++++++++++++%3cHeight%3e11.25%3c%2fHeight%3e%0d%0a++++++++++++++++%3cAlign%3eLeft%3c%2fAlign%3e%0d%0a++++++++++++++++%3cFontName%3eCalibri%3c%2fFontName%3e%0d%0a++++++++++++++++%3cWrapText%3eFalse%3c%2fWrapText%3e%0d%0a++++++++++++++++%3cFontSize%3e8%3c%2fFontSize%3e%0d%0a++++++++++++++++%3cX%3e7%3c%2fX%3e%0d%0a++++++++++++++++%3cY%3e39%3c%2fY%3e%0d%0a++++++++++++++%3c%2fTD%3e%0d%0a++++++++++++++%3cTD%3e%0d%0a++++++++++++++++%3cMerge%3eFalse%3c%2fMerge%3e%0d%0a++++++++++++++++%3cWidth%3e50.25%3c%2fWidth%3e%0d%0a++++++++++++++++%3cHeight%3e11.25%3c%2fHeight%3e%0d%0a++++++++++++++++%3cAlign%3eLeft%3c%2fAlign%3e%0d%0a++++++++++++++++%3cFontName%3eCalibri%3c%2fFontName%3e%0d%0a++++++++++++++++%3cWrapText%3eFalse%3c%2fWrapText%3e%0d%0a++++++++++++++++%3cFontSize%3e8%3c%2fFontSize%3e%0d%0a++++++++++++++++%3cX%3e8%3c%2fX%3e%0d%0a++++++++++++++++%3cY%3e39%3c%2fY%3e%0d%0a++++++++++++++%3c%2fTD%3e%0d%0a++++++++++++++%3cTD%3e%0d%0a++++++++++++++++%3cMerge%3eFalse%3c%2fMerge%3e%0d%0a++++++++++++++++%3cWidth%3e50.25%3c%2fWidth%3e%0d%0a++++++++++++++++%3cHeight%3e11.25%3c%2fHeight%3e%0d%0a++++++++++++++++%3cAlign%3eLeft%3c%2fAlign%3e%0d%0a++++++++++++++++%3cFontName%3eCalibri%3c%2fFontName%3e%0d%0a++++++++++++++++%3cWrapText%3eFalse%3c%2fWrapText%3e%0d%0a++++++++++++++++%3cFontSize%3e8%3c%2fFontSize%3e%0d%0a++++++++++++++++%3cX%3e9%3c%2fX%3e%0d%0a++++++++++++++++%3cY%3e39%3c%2fY%3e%0d%0a++++++++++++++%3c%2fTD%3e%0d%0a++++++++++++++%3cTD%3e%0d%0a++++++++++++++++%3cMerge%3eFalse%3c%2fMerge%3e%0d%0a++++++++++++++++%3cWidth%3e50.25%3c%2fWidth%3e%0d%0a++++++++++++++++%3cHeight%3e11.25%3c%2fHeight%3e%0d%0a++++++++++++++++%3cAlign%3eLeft%3c%2fAlign%3e%0d%0a++++++++++++++++%3cFontName%3eCalibri%3c%2fFontName%3e%0d%0a++++++++++++++++%3cWrapText%3eFalse%3c%2fWrapText%3e%0d%0a++++++++++++++++%3cFontSize%3e8%3c%2fFontSize%3e%0d%0a++++++++++++++++%3cX%3e10%3c%2fX%3e%0d%0a++++++++++++++++%3cY%3e39%3c%2fY%3e%0d%0a++++++++++++++%3c%2fTD%3e%0d%0a++++++++++++++%3cTD%3e%0d%0a++++++++++++++++%3cMerge%3eFalse%3c%2fMerge%3e%0d%0a++++++++++++++++%3cWidth%3e50.25%3c%2fWidth%3e%0d%0a++++++++++++++++%3cHeight%3e11.25%3c%2fHeight%3e%0d%0a++++++++++++++++%3cAlign%3eLeft%3c%2fAlign%3e%0d%0a++++++++++++++++%3cFontName%3eCalibri%3c%2fFontName%3e%0d%0a++++++++++++++++%3cWrapText%3eFalse%3c%2fWrapText%3e%0d%0a++++++++++++++++%3cFontSize%3e8%3c%2fFontSize%3e%0d%0a++++++++++++++++%3cX%3e11%3c%2fX%3e%0d%0a++++++++++++++++%3cY%3e39%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39%3c%2fY%3e%0d%0a++++++++++++++%3c%2fTD%3e%0d%0a++++++++++++++%3cTD%3e%0d%0a++++++++++++++++%3cMerge%3eFalse%3c%2fMerge%3e%0d%0a++++++++++++++++%3cWidth%3e15%3c%2fWidth%3e%0d%0a++++++++++++++++%3cHeight%3e11.25%3c%2fHeight%3e%0d%0a++++++++++++++++%3cAlign%3eLeft%3c%2fAlign%3e%0d%0a++++++++++++++++%3cFontName%3eCalibri%3c%2fFontName%3e%0d%0a++++++++++++++++%3cWrapText%3eFalse%3c%2fWrapText%3e%0d%0a++++++++++++++++%3cFontSize%3e8%3c%2fFontSize%3e%0d%0a++++++++++++++++%3cX%3e18%3c%2fX%3e%0d%0a++++++++++++++++%3cY%3e39%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40%3c%2fY%3e%0d%0a++++++++++++++%3c%2fTD%3e%0d%0a++++++++++++++%3cTD%3e%0d%0a++++++++++++++++%3cMerge%3eFalse%3c%2fMerge%3e%0d%0a++++++++++++++++%3cWidth%3e48%3c%2fWidth%3e%0d%0a++++++++++++++++%3cHeight%3e11.25%3c%2fHeight%3e%0d%0a++++++++++++++++%3cAlign%3eLeft%3c%2fAlign%3e%0d%0a++++++++++++++++%3cFontName%3eCalibri%3c%2fFontName%3e%0d%0a++++++++++++++++%3cWrapText%3eFalse%3c%2fWrapText%3e%0d%0a++++++++++++++++%3cFontSize%3e8%3c%2fFontSize%3e%0d%0a++++++++++++++++%3cX%3e2%3c%2fX%3e%0d%0a++++++++++++++++%3cY%3e40%3c%2fY%3e%0d%0a++++++++++++++%3c%2fTD%3e%0d%0a++++++++++++++%3cTD%3e%0d%0a++++++++++++++++%3cMerge%3eFalse%3c%2fMerge%3e%0d%0a++++++++++++++++%3cWidth%3e66%3c%2fWidth%3e%0d%0a++++++++++++++++%3cHeight%3e11.25%3c%2fHeight%3e%0d%0a++++++++++++++++%3cAlign%3eLeft%3c%2fAlign%3e%0d%0a++++++++++++++++%3cFontName%3eCalibri%3c%2fFontName%3e%0d%0a++++++++++++++++%3cWrapText%3eFalse%3c%2fWrapText%3e%0d%0a++++++++++++++++%3cFontSize%3e8%3c%2fFontSize%3e%0d%0a++++++++++++++++%3cX%3e3%3c%2fX%3e%0d%0a++++++++++++++++%3cY%3e40%3c%2fY%3e%0d%0a++++++++++++++%3c%2fTD%3e%0d%0a++++++++++++++%3cTD%3e%0d%0a++++++++++++++++%3cMerge%3eFalse%3c%2fMerge%3e%0d%0a++++++++++++++++%3cWidth%3e57.75%3c%2fWidth%3e%0d%0a++++++++++++++++%3cHeight%3e11.25%3c%2fHeight%3e%0d%0a++++++++++++++++%3cAlign%3eLeft%3c%2fAlign%3e%0d%0a++++++++++++++++%3cFontName%3eCalibri%3c%2fFontName%3e%0d%0a++++++++++++++++%3cWrapText%3eFalse%3c%2fWrapText%3e%0d%0a++++++++++++++++%3cFontSize%3e8%3c%2fFontSize%3e%0d%0a++++++++++++++++%3cX%3e4%3c%2fX%3e%0d%0a++++++++++++++++%3cY%3e40%3c%2fY%3e%0d%0a++++++++++++++%3c%2fTD%3e%0d%0a++++++++++++++%3cTD%3e%0d%0a++++++++++++++++%3cMerge%3eFalse%3c%2fMerge%3e%0d%0a++++++++++++++++%3cWidth%3e50.25%3c%2fWidth%3e%0d%0a++++++++++++++++%3cHeight%3e11.25%3c%2fHeight%3e%0d%0a++++++++++++++++%3cAlign%3eLeft%3c%2fAlign%3e%0d%0a++++++++++++++++%3cFontName%3eCalibri%3c%2fFontName%3e%0d%0a++++++++++++++++%3cWrapText%3eFalse%3c%2fWrapText%3e%0d%0a++++++++++++++++%3cFontSize%3e8%3c%2fFontSize%3e%0d%0a++++++++++++++++%3cX%3e5%3c%2fX%3e%0d%0a++++++++++++++++%3cY%3e40%3c%2fY%3e%0d%0a++++++++++++++%3c%2fTD%3e%0d%0a++++++++++++++%3cTD%3e%0d%0a++++++++++++++++%3cMerge%3eFalse%3c%2fMerge%3e%0d%0a++++++++++++++++%3cWidth%3e63.75%3c%2fWidth%3e%0d%0a++++++++++++++++%3cHeight%3e11.25%3c%2fHeight%3e%0d%0a++++++++++++++++%3cAlign%3eLeft%3c%2fAlign%3e%0d%0a++++++++++++++++%3cFontName%3eCalibri%3c%2fFontName%3e%0d%0a++++++++++++++++%3cWrapText%3eFalse%3c%2fWrapText%3e%0d%0a++++++++++++++++%3cFontSize%3e8%3c%2fFontSize%3e%0d%0a++++++++++++++++%3cX%3e6%3c%2fX%3e%0d%0a++++++++++++++++%3cY%3e40%3c%2fY%3e%0d%0a++++++++++++++%3c%2fTD%3e%0d%0a++++++++++++++%3cTD%3e%0d%0a++++++++++++++++%3cMerge%3eFalse%3c%2fMerge%3e%0d%0a++++++++++++++++%3cWidth%3e67.5%3c%2fWidth%3e%0d%0a++++++++++++++++%3cHeight%3e11.25%3c%2fHeight%3e%0d%0a++++++++++++++++%3cAlign%3eLeft%3c%2fAlign%3e%0d%0a++++++++++++++++%3cFontName%3eCalibri%3c%2fFontName%3e%0d%0a++++++++++++++++%3cWrapText%3eFalse%3c%2fWrapText%3e%0d%0a++++++++++++++++%3cFontSize%3e8%3c%2fFontSize%3e%0d%0a++++++++++++++++%3cX%3e7%3c%2fX%3e%0d%0a++++++++++++++++%3cY%3e40%3c%2fY%3e%0d%0a++++++++++++++%3c%2fTD%3e%0d%0a++++++++++++++%3cTD%3e%0d%0a++++++++++++++++%3cMerge%3eFalse%3c%2fMerge%3e%0d%0a++++++++++++++++%3cWidth%3e50.25%3c%2fWidth%3e%0d%0a++++++++++++++++%3cHeight%3e11.25%3c%2fHeight%3e%0d%0a++++++++++++++++%3cAlign%3eLeft%3c%2fAlign%3e%0d%0a++++++++++++++++%3cFontName%3eCalibri%3c%2fFontName%3e%0d%0a++++++++++++++++%3cWrapText%3eFalse%3c%2fWrapText%3e%0d%0a++++++++++++++++%3cFontSize%3e8%3c%2fFontSize%3e%0d%0a++++++++++++++++%3cX%3e8%3c%2fX%3e%0d%0a++++++++++++++++%3cY%3e40%3c%2fY%3e%0d%0a++++++++++++++%3c%2fTD%3e%0d%0a++++++++++++++%3cTD%3e%0d%0a++++++++++++++++%3cMerge%3eFalse%3c%2fMerge%3e%0d%0a++++++++++++++++%3cWidth%3e50.25%3c%2fWidth%3e%0d%0a++++++++++++++++%3cHeight%3e11.25%3c%2fHeight%3e%0d%0a++++++++++++++++%3cAlign%3eLeft%3c%2fAlign%3e%0d%0a++++++++++++++++%3cFontName%3eCalibri%3c%2fFontName%3e%0d%0a++++++++++++++++%3cWrapText%3eFalse%3c%2fWrapText%3e%0d%0a++++++++++++++++%3cFontSize%3e8%3c%2fFontSize%3e%0d%0a++++++++++++++++%3cX%3e9%3c%2fX%3e%0d%0a++++++++++++++++%3cY%3e40%3c%2fY%3e%0d%0a++++++++++++++%3c%2fTD%3e%0d%0a++++++++++++++%3cTD%3e%0d%0a++++++++++++++++%3cMerge%3eFalse%3c%2fMerge%3e%0d%0a++++++++++++++++%3cWidth%3e50.25%3c%2fWidth%3e%0d%0a++++++++++++++++%3cHeight%3e11.25%3c%2fHeight%3e%0d%0a++++++++++++++++%3cAlign%3eLeft%3c%2fAlign%3e%0d%0a++++++++++++++++%3cFontName%3eCalibri%3c%2fFontName%3e%0d%0a++++++++++++++++%3cWrapText%3eFalse%3c%2fWrapText%3e%0d%0a++++++++++++++++%3cFontSize%3e8%3c%2fFontSize%3e%0d%0a++++++++++++++++%3cX%3e10%3c%2fX%3e%0d%0a++++++++++++++++%3cY%3e40%3c%2fY%3e%0d%0a++++++++++++++%3c%2fTD%3e%0d%0a++++++++++++++%3cTD%3e%0d%0a++++++++++++++++%3cMerge%3eFalse%3c%2fMerge%3e%0d%0a++++++++++++++++%3cWidth%3e50.25%3c%2fWidth%3e%0d%0a++++++++++++++++%3cHeight%3e11.25%3c%2fHeight%3e%0d%0a++++++++++++++++%3cAlign%3eLeft%3c%2fAlign%3e%0d%0a++++++++++++++++%3cFontName%3eCalibri%3c%2fFontName%3e%0d%0a++++++++++++++++%3cWrapText%3eFalse%3c%2fWrapText%3e%0d%0a++++++++++++++++%3cFontSize%3e8%3c%2fFontSize%3e%0d%0a++++++++++++++++%3cX%3e11%3c%2fX%3e%0d%0a++++++++++++++++%3cY%3e40%3c%2fY%3e%0d%0a++++++++++++++%3c%2fTD%3e%0d%0a++++++++++++++%3cTD%3e%0d%0a++++++++++++++++%3cMerge%3eFalse%3c%2fMerge%3e%0d%0a++++++++++++++++%3cWidth%3e50.25%3c%2fWidth%3e%0d%0a++++++++++++++++%3cHeight%3e11.25%3c%2fHeight%3e%0d%0a++++++++++++++++%3cAlign%3eLeft%3c%2fAlign%3e%0d%0a++++++++++++++++%3cFontName%3eCalibri%3c%2fFontName%3e%0d%0a++++++++++++++++%3cWrapText%3eFalse%3c%2fWrapText%3e%0d%0a++++++++++++++++%3cFontSize%3e8%3c%2fFontSize%3e%0d%0a++++++++++++++++%3cX%3e12%3c%2fX%3e%0d%0a++++++++++++++++%3cY%3e40%3c%2fY%3e%0d%0a++++++++++++++++%3cChart%3e%0d%0a++++++++++++++++++%3cNameIndex%3e5%3c%2fNameIndex%3e%0d%0a++++++++++++++++++%3cZOrder%3e6%3c%2fZOrder%3e%0d%0a++++++++++++++++++%3cChartHeight%3e154.5%3c%2fChartHeight%3e%0d%0a++++++++++++++++++%3cChartWidth%3e297.749908447266%3c%2fChartWidth%3e%0d%0a++++++++++++++++++%3cTopLeftRangeAddress%3e%3d'Dashboard'!%24L%2440%3c%2fTopLeftRangeAddress%3e%0d%0a++++++++++++++++++%3cAbsoluteTop%3e453%3c%2fAbsoluteTop%3e%0d%0a++++++++++++++++++%3cAbsoluteLeft%3e571.500183105469%3c%2fAbsoluteLeft%3e%0d%0a++++++++++++++++++%3cShiftTop%3e4%3c%2fShiftTop%3e%0d%0a++++++++++++++++++%3cShiftLeft%3e2%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40%3c%2fY%3e%0d%0a++++++++++++++%3c%2fTD%3e%0d%0a++++++++++++++%3cTD%3e%0d%0a++++++++++++++++%3cMerge%3eFalse%3c%2fMerge%3e%0d%0a++++++++++++++++%3cWidth%3e50.25%3c%2fWidth%3e%0d%0a++++++++++++++++%3cHeight%3e11.25%3c%2fHeight%3e%0d%0a++++++++++++++++%3cAlign%3eLeft%3c%2fAlign%3e%0d%0a++++++++++++++++%3cFontName%3eCalibri%3c%2fFontName%3e%0d%0a++++++++++++++++%3cWrapText%3eFalse%3c%2fWrapText%3e%0d%0a++++++++++++++++%3cFontSize%3e8%3c%2fFontSize%3e%0d%0a++++++++++++++++%3cX%3e14%3c%2fX%3e%0d%0a++++++++++++++++%3cY%3e40%3c%2fY%3e%0d%0a++++++++++++++%3c%2fTD%3e%0d%0a++++++++++++++%3cTD%3e%0d%0a++++++++++++++++%3cMerge%3eFalse%3c%2fMerge%3e%0d%0a++++++++++++++++%3cWidth%3e50.25%3c%2fWidth%3e%0d%0a++++++++++++++++%3cHeight%3e11.25%3c%2fHeight%3e%0d%0a++++++++++++++++%3cAlign%3eLeft%3c%2fAlign%3e%0d%0a++++++++++++++++%3cFontName%3eCalibri%3c%2fFontName%3e%0d%0a++++++++++++++++%3cWrapText%3eFalse%3c%2fWrapText%3e%0d%0a++++++++++++++++%3cFontSize%3e8%3c%2fFontSize%3e%0d%0a++++++++++++++++%3cX%3e15%3c%2fX%3e%0d%0a++++++++++++++++%3cY%3e40%3c%2fY%3e%0d%0a++++++++++++++%3c%2fTD%3e%0d%0a++++++++++++++%3cTD%3e%0d%0a++++++++++++++++%3cMerge%3eFalse%3c%2fMerge%3e%0d%0a++++++++++++++++%3cWidth%3e50.25%3c%2fWidth%3e%0d%0a++++++++++++++++%3cHeight%3e11.25%3c%2fHeight%3e%0d%0a++++++++++++++++%3cAlign%3eLeft%3c%2fAlign%3e%0d%0a++++++++++++++++%3cFontName%3eCalibri%3c%2fFontName%3e%0d%0a++++++++++++++++%3cWrapText%3eFalse%3c%2fWrapText%3e%0d%0a++++++++++++++++%3cFontSize%3e8%3c%2fFontSize%3e%0d%0a++++++++++++++++%3cX%3e16%3c%2fX%3e%0d%0a++++++++++++++++%3cY%3e40%3c%2fY%3e%0d%0a++++++++++++++%3c%2fTD%3e%0d%0a++++++++++++++%3cTD%3e%0d%0a++++++++++++++++%3cMerge%3eFalse%3c%2fMerge%3e%0d%0a++++++++++++++++%3cWidth%3e50.25%3c%2fWidth%3e%0d%0a++++++++++++++++%3cHeight%3e11.25%3c%2fHeight%3e%0d%0a++++++++++++++++%3cAlign%3eLeft%3c%2fAlign%3e%0d%0a++++++++++++++++%3cFontName%3eCalibri%3c%2fFontName%3e%0d%0a++++++++++++++++%3cWrapText%3eFalse%3c%2fWrapText%3e%0d%0a++++++++++++++++%3cFontSize%3e8%3c%2fFontSize%3e%0d%0a++++++++++++++++%3cX%3e17%3c%2fX%3e%0d%0a++++++++++++++++%3cY%3e40%3c%2fY%3e%0d%0a++++++++++++++%3c%2fTD%3e%0d%0a++++++++++++++%3cTD%3e%0d%0a++++++++++++++++%3cMerge%3eFalse%3c%2fMerge%3e%0d%0a++++++++++++++++%3cWidth%3e15%3c%2fWidth%3e%0d%0a++++++++++++++++%3cHeight%3e11.25%3c%2fHeight%3e%0d%0a++++++++++++++++%3cAlign%3eLeft%3c%2fAlign%3e%0d%0a++++++++++++++++%3cFontName%3eCalibri%3c%2fFontName%3e%0d%0a++++++++++++++++%3cWrapText%3eFalse%3c%2fWrapText%3e%0d%0a++++++++++++++++%3cFontSize%3e8%3c%2fFontSize%3e%0d%0a++++++++++++++++%3cX%3e18%3c%2fX%3e%0d%0a++++++++++++++++%3cY%3e40%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41%3c%2fY%3e%0d%0a++++++++++++++%3c%2fTD%3e%0d%0a++++++++++++++%3cTD%3e%0d%0a++++++++++++++++%3cMerge%3eFalse%3c%2fMerge%3e%0d%0a++++++++++++++++%3cWidth%3e48%3c%2fWidth%3e%0d%0a++++++++++++++++%3cHeight%3e11.25%3c%2fHeight%3e%0d%0a++++++++++++++++%3cAlign%3eLeft%3c%2fAlign%3e%0d%0a++++++++++++++++%3cFontName%3eCalibri%3c%2fFontName%3e%0d%0a++++++++++++++++%3cWrapText%3eFalse%3c%2fWrapText%3e%0d%0a++++++++++++++++%3cFontSize%3e8%3c%2fFontSize%3e%0d%0a++++++++++++++++%3cX%3e2%3c%2fX%3e%0d%0a++++++++++++++++%3cY%3e41%3c%2fY%3e%0d%0a++++++++++++++%3c%2fTD%3e%0d%0a++++++++++++++%3cTD%3e%0d%0a++++++++++++++++%3cMerge%3eFalse%3c%2fMerge%3e%0d%0a++++++++++++++++%3cWidth%3e66%3c%2fWidth%3e%0d%0a++++++++++++++++%3cHeight%3e11.25%3c%2fHeight%3e%0d%0a++++++++++++++++%3cAlign%3eLeft%3c%2fAlign%3e%0d%0a++++++++++++++++%3cFontName%3eCalibri%3c%2fFontName%3e%0d%0a++++++++++++++++%3cWrapText%3eFalse%3c%2fWrapText%3e%0d%0a++++++++++++++++%3cFontSize%3e8%3c%2fFontSize%3e%0d%0a++++++++++++++++%3cX%3e3%3c%2fX%3e%0d%0a++++++++++++++++%3cY%3e41%3c%2fY%3e%0d%0a++++++++++++++%3c%2fTD%3e%0d%0a++++++++++++++%3cTD%3e%0d%0a++++++++++++++++%3cMerge%3eFalse%3c%2fMerge%3e%0d%0a++++++++++++++++%3cWidth%3e57.75%3c%2fWidth%3e%0d%0a++++++++++++++++%3cHeight%3e11.25%3c%2fHeight%3e%0d%0a++++++++++++++++%3cAlign%3eLeft%3c%2fAlign%3e%0d%0a++++++++++++++++%3cFontName%3eCalibri%3c%2fFontName%3e%0d%0a++++++++++++++++%3cWrapText%3eFalse%3c%2fWrapText%3e%0d%0a++++++++++++++++%3cFontSize%3e8%3c%2fFontSize%3e%0d%0a++++++++++++++++%3cX%3e4%3c%2fX%3e%0d%0a++++++++++++++++%3cY%3e41%3c%2fY%3e%0d%0a++++++++++++++%3c%2fTD%3e%0d%0a++++++++++++++%3cTD%3e%0d%0a++++++++++++++++%3cMerge%3eFalse%3c%2fMerge%3e%0d%0a++++++++++++++++%3cWidth%3e50.25%3c%2fWidth%3e%0d%0a++++++++++++++++%3cHeight%3e11.25%3c%2fHeight%3e%0d%0a++++++++++++++++%3cAlign%3eLeft%3c%2fAlign%3e%0d%0a++++++++++++++++%3cFontName%3eCalibri%3c%2fFontName%3e%0d%0a++++++++++++++++%3cWrapText%3eFalse%3c%2fWrapText%3e%0d%0a++++++++++++++++%3cFontSize%3e8%3c%2fFontSize%3e%0d%0a++++++++++++++++%3cX%3e5%3c%2fX%3e%0d%0a++++++++++++++++%3cY%3e41%3c%2fY%3e%0d%0a++++++++++++++%3c%2fTD%3e%0d%0a++++++++++++++%3cTD%3e%0d%0a++++++++++++++++%3cMerge%3eFalse%3c%2fMerge%3e%0d%0a++++++++++++++++%3cWidth%3e63.75%3c%2fWidth%3e%0d%0a++++++++++++++++%3cHeight%3e11.25%3c%2fHeight%3e%0d%0a++++++++++++++++%3cAlign%3eLeft%3c%2fAlign%3e%0d%0a++++++++++++++++%3cFontName%3eCalibri%3c%2fFontName%3e%0d%0a++++++++++++++++%3cWrapText%3eFalse%3c%2fWrapText%3e%0d%0a++++++++++++++++%3cFontSize%3e8%3c%2fFontSize%3e%0d%0a++++++++++++++++%3cX%3e6%3c%2fX%3e%0d%0a++++++++++++++++%3cY%3e41%3c%2fY%3e%0d%0a++++++++++++++%3c%2fTD%3e%0d%0a++++++++++++++%3cTD%3e%0d%0a++++++++++++++++%3cMerge%3eFalse%3c%2fMerge%3e%0d%0a++++++++++++++++%3cWidth%3e67.5%3c%2fWidth%3e%0d%0a++++++++++++++++%3cHeight%3e11.25%3c%2fHeight%3e%0d%0a++++++++++++++++%3cAlign%3eLeft%3c%2fAlign%3e%0d%0a++++++++++++++++%3cFontName%3eCalibri%3c%2fFontName%3e%0d%0a++++++++++++++++%3cWrapText%3eFalse%3c%2fWrapText%3e%0d%0a++++++++++++++++%3cFontSize%3e8%3c%2fFontSize%3e%0d%0a++++++++++++++++%3cX%3e7%3c%2fX%3e%0d%0a++++++++++++++++%3cY%3e41%3c%2fY%3e%0d%0a++++++++++++++%3c%2fTD%3e%0d%0a++++++++++++++%3cTD%3e%0d%0a++++++++++++++++%3cMerge%3eFalse%3c%2fMerge%3e%0d%0a++++++++++++++++%3cWidth%3e50.25%3c%2fWidth%3e%0d%0a++++++++++++++++%3cHeight%3e11.25%3c%2fHeight%3e%0d%0a++++++++++++++++%3cAlign%3eLeft%3c%2fAlign%3e%0d%0a++++++++++++++++%3cFontName%3eCalibri%3c%2fFontName%3e%0d%0a++++++++++++++++%3cWrapText%3eFalse%3c%2fWrapText%3e%0d%0a++++++++++++++++%3cFontSize%3e8%3c%2fFontSize%3e%0d%0a++++++++++++++++%3cX%3e8%3c%2fX%3e%0d%0a++++++++++++++++%3cY%3e41%3c%2fY%3e%0d%0a++++++++++++++%3c%2fTD%3e%0d%0a++++++++++++++%3cTD%3e%0d%0a++++++++++++++++%3cMerge%3eFalse%3c%2fMerge%3e%0d%0a++++++++++++++++%3cWidth%3e50.25%3c%2fWidth%3e%0d%0a++++++++++++++++%3cHeight%3e11.25%3c%2fHeight%3e%0d%0a++++++++++++++++%3cAlign%3eLeft%3c%2fAlign%3e%0d%0a++++++++++++++++%3cFontName%3eCalibri%3c%2fFontName%3e%0d%0a++++++++++++++++%3cWrapText%3eFalse%3c%2fWrapText%3e%0d%0a++++++++++++++++%3cFontSize%3e8%3c%2fFontSize%3e%0d%0a++++++++++++++++%3cX%3e9%3c%2fX%3e%0d%0a++++++++++++++++%3cY%3e41%3c%2fY%3e%0d%0a++++++++++++++%3c%2fTD%3e%0d%0a++++++++++++++%3cTD%3e%0d%0a++++++++++++++++%3cMerge%3eFalse%3c%2fMerge%3e%0d%0a++++++++++++++++%3cWidth%3e50.25%3c%2fWidth%3e%0d%0a++++++++++++++++%3cHeight%3e11.25%3c%2fHeight%3e%0d%0a++++++++++++++++%3cAlign%3eLeft%3c%2fAlign%3e%0d%0a++++++++++++++++%3cFontName%3eCalibri%3c%2fFontName%3e%0d%0a++++++++++++++++%3cWrapText%3eFalse%3c%2fWrapText%3e%0d%0a++++++++++++++++%3cFontSize%3e8%3c%2fFontSize%3e%0d%0a++++++++++++++++%3cX%3e10%3c%2fX%3e%0d%0a++++++++++++++++%3cY%3e41%3c%2fY%3e%0d%0a++++++++++++++%3c%2fTD%3e%0d%0a++++++++++++++%3cTD%3e%0d%0a++++++++++++++++%3cMerge%3eFalse%3c%2fMerge%3e%0d%0a++++++++++++++++%3cWidth%3e50.25%3c%2fWidth%3e%0d%0a++++++++++++++++%3cHeight%3e11.25%3c%2fHeight%3e%0d%0a++++++++++++++++%3cAlign%3eLeft%3c%2fAlign%3e%0d%0a++++++++++++++++%3cFontName%3eCalibri%3c%2fFontName%3e%0d%0a++++++++++++++++%3cWrapText%3eFalse%3c%2fWrapText%3e%0d%0a++++++++++++++++%3cFontSize%3e8%3c%2fFontSize%3e%0d%0a++++++++++++++++%3cX%3e11%3c%2fX%3e%0d%0a++++++++++++++++%3cY%3e41%3c%2fY%3e%0d%0a++++++++++++++%3c%2fTD%3e%0d%0a++++++++++++++%3cTD%3e%0d%0a++++++++++++++++%3cMerge%3eFalse%3c%2fMerge%3e%0d%0a++++++++++++++++%3cWidth%3e50.25%3c%2fWidth%3e%0d%0a++++++++++++++++%3cHeight%3e11.25%3c%2fHeight%3e%0d%0a++++++++++++++++%3cAlign%3eLeft%3c%2fAlign%3e%0d%0a++++++++++++++++%3cFontName%3eCalibri%3c%2fFontName%3e%0d%0a++++++++++++++++%3cWrapText%3eFalse%3c%2fWrapText%3e%0d%0a++++++++++++++++%3cFontSize%3e8%3c%2fFontSize%3e%0d%0a++++++++++++++++%3cX%3e12%3c%2fX%3e%0d%0a++++++++++++++++%3cY%3e41%3c%2fY%3e%0d%0a++++++++++++++%3c%2fTD%3e%0d%0a++++++++++++++%3cTD%3e%0d%0a++++++++++++++++%3cMerge%3eFalse%3c%2fMerge%3e%0d%0a++++++++++++++++%3cWidth%3e50.25%3c%2fWidth%3e%0d%0a++++++++++++++++%3cHeight%3e11.25%3c%2fHeight%3e%0d%0a++++++++++++++++%3cAlign%3eLeft%3c%2fAlign%3e%0d%0a++++++++++++++++%3cFontName%3eCalibri%3c%2fFontName%3e%0d%0a++++++++++++++++%3cWrapText%3eFalse%3c%2fWrapText%3e%0d%0a++++++++++++++++%3cFontSize%3e8%3c%2fFontSize%3e%0d%0a++++++++++++++++%3cX%3e13%3c%2fX%3e%0d%0a++++++++++++++++%3cY%3e41%3c%2fY%3e%0d%0a++++++++++++++%3c%2fTD%3e%0d%0a++++++++++++++%3cTD%3e%0d%0a++++++++++++++++%3cMerge%3eFalse%3c%2fMerge%3e%0d%0a++++++++++++++++%3cWidth%3e50.25%3c%2fWidth%3e%0d%0a++++++++++++++++%3cHeight%3e11.25%3c%2fHeight%3e%0d%0a++++++++++++++++%3cAlign%3eLeft%3c%2fAlign%3e%0d%0a++++++++++++++++%3cFontName%3eCalibri%3c%2fFontName%3e%0d%0a++++++++++++++++%3cWrapText%3eFalse%3c%2fWrapText%3e%0d%0a++++++++++++++++%3cFontSize%3e8%3c%2fFontSize%3e%0d%0a++++++++++++++++%3cX%3e14%3c%2fX%3e%0d%0a++++++++++++++++%3cY%3e41%3c%2fY%3e%0d%0a++++++++++++++%3c%2fTD%3e%0d%0a++++++++++++++%3cTD%3e%0d%0a++++++++++++++++%3cMerge%3eFalse%3c%2fMerge%3e%0d%0a++++++++++++++++%3cWidth%3e50.25%3c%2fWidth%3e%0d%0a++++++++++++++++%3cHeight%3e11.25%3c%2fHeight%3e%0d%0a++++++++++++++++%3cAlign%3eLeft%3c%2fAlign%3e%0d%0a++++++++++++++++%3cFontName%3eCalibri%3c%2fFontName%3e%0d%0a++++++++++++++++%3cWrapText%3eFalse%3c%2fWrapText%3e%0d%0a++++++++++++++++%3cFontSize%3e8%3c%2fFontSize%3e%0d%0a++++++++++++++++%3cX%3e15%3c%2fX%3e%0d%0a++++++++++++++++%3cY%3e41%3c%2fY%3e%0d%0a++++++++++++++%3c%2fTD%3e%0d%0a++++++++++++++%3cTD%3e%0d%0a++++++++++++++++%3cMerge%3eFalse%3c%2fMerge%3e%0d%0a++++++++++++++++%3cWidth%3e50.25%3c%2fWidth%3e%0d%0a++++++++++++++++%3cHeight%3e11.25%3c%2fHeight%3e%0d%0a++++++++++++++++%3cAlign%3eLeft%3c%2fAlign%3e%0d%0a++++++++++++++++%3cFontName%3eCalibri%3c%2fFontName%3e%0d%0a++++++++++++++++%3cWrapText%3eFalse%3c%2fWrapText%3e%0d%0a++++++++++++++++%3cFontSize%3e8%3c%2fFontSize%3e%0d%0a++++++++++++++++%3cX%3e16%3c%2fX%3e%0d%0a++++++++++++++++%3cY%3e41%3c%2fY%3e%0d%0a++++++++++++++%3c%2fTD%3e%0d%0a++++++++++++++%3cTD%3e%0d%0a++++++++++++++++%3cMerge%3eFalse%3c%2fMerge%3e%0d%0a++++++++++++++++%3cWidth%3e50.25%3c%2fWidth%3e%0d%0a++++++++++++++++%3cHeight%3e11.25%3c%2fHeight%3e%0d%0a++++++++++++++++%3cAlign%3eLeft%3c%2fAlign%3e%0d%0a++++++++++++++++%3cFontName%3eCalibri%3c%2fFontName%3e%0d%0a++++++++++++++++%3cWrapText%3eFalse%3c%2fWrapText%3e%0d%0a++++++++++++++++%3cFontSize%3e8%3c%2fFontSize%3e%0d%0a++++++++++++++++%3cX%3e17%3c%2fX%3e%0d%0a++++++++++++++++%3cY%3e41%3c%2fY%3e%0d%0a++++++++++++++%3c%2fTD%3e%0d%0a++++++++++++++%3cTD%3e%</t>
  </si>
  <si>
    <t xml:space="preserve"> 0d%0a++++++++++++++++%3cMerge%3eFalse%3c%2fMerge%3e%0d%0a++++++++++++++++%3cWidth%3e15%3c%2fWidth%3e%0d%0a++++++++++++++++%3cHeight%3e11.25%3c%2fHeight%3e%0d%0a++++++++++++++++%3cAlign%3eLeft%3c%2fAlign%3e%0d%0a++++++++++++++++%3cFontName%3eCalibri%3c%2fFontName%3e%0d%0a++++++++++++++++%3cWrapText%3eFalse%3c%2fWrapText%3e%0d%0a++++++++++++++++%3cFontSize%3e8%3c%2fFontSize%3e%0d%0a++++++++++++++++%3cX%3e18%3c%2fX%3e%0d%0a++++++++++++++++%3cY%3e41%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42%3c%2fY%3e%0d%0a++++++++++++++%3c%2fTD%3e%0d%0a++++++++++++++%3cTD%3e%0d%0a++++++++++++++++%3cMerge%3eFalse%3c%2fMerge%3e%0d%0a++++++++++++++++%3cWidth%3e48%3c%2fWidth%3e%0d%0a++++++++++++++++%3cHeight%3e11.25%3c%2fHeight%3e%0d%0a++++++++++++++++%3cAlign%3eLeft%3c%2fAlign%3e%0d%0a++++++++++++++++%3cFontName%3eCalibri%3c%2fFontName%3e%0d%0a++++++++++++++++%3cWrapText%3eFalse%3c%2fWrapText%3e%0d%0a++++++++++++++++%3cFontSize%3e8%3c%2fFontSize%3e%0d%0a++++++++++++++++%3cX%3e2%3c%2fX%3e%0d%0a++++++++++++++++%3cY%3e42%3c%2fY%3e%0d%0a++++++++++++++%3c%2fTD%3e%0d%0a++++++++++++++%3cTD%3e%0d%0a++++++++++++++++%3cMerge%3eFalse%3c%2fMerge%3e%0d%0a++++++++++++++++%3cWidth%3e66%3c%2fWidth%3e%0d%0a++++++++++++++++%3cHeight%3e11.25%3c%2fHeight%3e%0d%0a++++++++++++++++%3cAlign%3eLeft%3c%2fAlign%3e%0d%0a++++++++++++++++%3cFontName%3eCalibri%3c%2fFontName%3e%0d%0a++++++++++++++++%3cWrapText%3eFalse%3c%2fWrapText%3e%0d%0a++++++++++++++++%3cFontSize%3e8%3c%2fFontSize%3e%0d%0a++++++++++++++++%3cX%3e3%3c%2fX%3e%0d%0a++++++++++++++++%3cY%3e42%3c%2fY%3e%0d%0a++++++++++++++%3c%2fTD%3e%0d%0a++++++++++++++%3cTD%3e%0d%0a++++++++++++++++%3cMerge%3eFalse%3c%2fMerge%3e%0d%0a++++++++++++++++%3cWidth%3e57.75%3c%2fWidth%3e%0d%0a++++++++++++++++%3cHeight%3e11.25%3c%2fHeight%3e%0d%0a++++++++++++++++%3cAlign%3eLeft%3c%2fAlign%3e%0d%0a++++++++++++++++%3cFontName%3eCalibri%3c%2fFontName%3e%0d%0a++++++++++++++++%3cWrapText%3eFalse%3c%2fWrapText%3e%0d%0a++++++++++++++++%3cFontSize%3e8%3c%2fFontSize%3e%0d%0a++++++++++++++++%3cX%3e4%3c%2fX%3e%0d%0a++++++++++++++++%3cY%3e42%3c%2fY%3e%0d%0a++++++++++++++%3c%2fTD%3e%0d%0a++++++++++++++%3cTD%3e%0d%0a++++++++++++++++%3cMerge%3eFalse%3c%2fMerge%3e%0d%0a++++++++++++++++%3cWidth%3e50.25%3c%2fWidth%3e%0d%0a++++++++++++++++%3cHeight%3e11.25%3c%2fHeight%3e%0d%0a++++++++++++++++%3cAlign%3eLeft%3c%2fAlign%3e%0d%0a++++++++++++++++%3cFontName%3eCalibri%3c%2fFontName%3e%0d%0a++++++++++++++++%3cWrapText%3eFalse%3c%2fWrapText%3e%0d%0a++++++++++++++++%3cFontSize%3e8%3c%2fFontSize%3e%0d%0a++++++++++++++++%3cX%3e5%3c%2fX%3e%0d%0a++++++++++++++++%3cY%3e42%3c%2fY%3e%0d%0a++++++++++++++%3c%2fTD%3e%0d%0a++++++++++++++%3cTD%3e%0d%0a++++++++++++++++%3cMerge%3eFalse%3c%2fMerge%3e%0d%0a++++++++++++++++%3cWidth%3e63.75%3c%2fWidth%3e%0d%0a++++++++++++++++%3cHeight%3e11.25%3c%2fHeight%3e%0d%0a++++++++++++++++%3cAlign%3eLeft%3c%2fAlign%3e%0d%0a++++++++++++++++%3cFontName%3eCalibri%3c%2fFontName%3e%0d%0a++++++++++++++++%3cWrapText%3eFalse%3c%2fWrapText%3e%0d%0a++++++++++++++++%3cFontSize%3e8%3c%2fFontSize%3e%0d%0a++++++++++++++++%3cX%3e6%3c%2fX%3e%0d%0a++++++++++++++++%3cY%3e42%3c%2fY%3e%0d%0a++++++++++++++%3c%2fTD%3e%0d%0a++++++++++++++%3cTD%3e%0d%0a++++++++++++++++%3cMerge%3eFalse%3c%2fMerge%3e%0d%0a++++++++++++++++%3cWidth%3e67.5%3c%2fWidth%3e%0d%0a++++++++++++++++%3cHeight%3e11.25%3c%2fHeight%3e%0d%0a++++++++++++++++%3cAlign%3eLeft%3c%2fAlign%3e%0d%0a++++++++++++++++%3cFontName%3eCalibri%3c%2fFontName%3e%0d%0a++++++++++++++++%3cWrapText%3eFalse%3c%2fWrapText%3e%0d%0a++++++++++++++++%3cFontSize%3e8%3c%2fFontSize%3e%0d%0a++++++++++++++++%3cX%3e7%3c%2fX%3e%0d%0a++++++++++++++++%3cY%3e42%3c%2fY%3e%0d%0a++++++++++++++%3c%2fTD%3e%0d%0a++++++++++++++%3cTD%3e%0d%0a++++++++++++++++%3cMerge%3eFalse%3c%2fMerge%3e%0d%0a++++++++++++++++%3cWidth%3e50.25%3c%2fWidth%3e%0d%0a++++++++++++++++%3cHeight%3e11.25%3c%2fHeight%3e%0d%0a++++++++++++++++%3cAlign%3eLeft%3c%2fAlign%3e%0d%0a++++++++++++++++%3cFontName%3eCalibri%3c%2fFontName%3e%0d%0a++++++++++++++++%3cWrapText%3eFalse%3c%2fWrapText%3e%0d%0a++++++++++++++++%3cFontSize%3e8%3c%2fFontSize%3e%0d%0a++++++++++++++++%3cX%3e8%3c%2fX%3e%0d%0a++++++++++++++++%3cY%3e42%3c%2fY%3e%0d%0a++++++++++++++%3c%2fTD%3e%0d%0a++++++++++++++%3cTD%3e%0d%0a++++++++++++++++%3cMerge%3eFalse%3c%2fMerge%3e%0d%0a++++++++++++++++%3cWidth%3e50.25%3c%2fWidth%3e%0d%0a++++++++++++++++%3cHeight%3e11.25%3c%2fHeight%3e%0d%0a++++++++++++++++%3cAlign%3eLeft%3c%2fAlign%3e%0d%0a++++++++++++++++%3cFontName%3eCalibri%3c%2fFontName%3e%0d%0a++++++++++++++++%3cWrapText%3eFalse%3c%2fWrapText%3e%0d%0a++++++++++++++++%3cFontSize%3e8%3c%2fFontSize%3e%0d%0a++++++++++++++++%3cX%3e9%3c%2fX%3e%0d%0a++++++++++++++++%3cY%3e42%3c%2fY%3e%0d%0a++++++++++++++%3c%2fTD%3e%0d%0a++++++++++++++%3cTD%3e%0d%0a++++++++++++++++%3cMerge%3eFalse%3c%2fMerge%3e%0d%0a++++++++++++++++%3cWidth%3e50.25%3c%2fWidth%3e%0d%0a++++++++++++++++%3cHeight%3e11.25%3c%2fHeight%3e%0d%0a++++++++++++++++%3cAlign%3eLeft%3c%2fAlign%3e%0d%0a++++++++++++++++%3cFontName%3eCalibri%3c%2fFontName%3e%0d%0a++++++++++++++++%3cWrapText%3eFalse%3c%2fWrapText%3e%0d%0a++++++++++++++++%3cFontSize%3e8%3c%2fFontSize%3e%0d%0a++++++++++++++++%3cX%3e10%3c%2fX%3e%0d%0a++++++++++++++++%3cY%3e42%3c%2fY%3e%0d%0a++++++++++++++%3c%2fTD%3e%0d%0a++++++++++++++%3cTD%3e%0d%0a++++++++++++++++%3cMerge%3eFalse%3c%2fMerge%3e%0d%0a++++++++++++++++%3cWidth%3e50.25%3c%2fWidth%3e%0d%0a++++++++++++++++%3cHeight%3e11.25%3c%2fHeight%3e%0d%0a++++++++++++++++%3cAlign%3eLeft%3c%2fAlign%3e%0d%0a++++++++++++++++%3cFontName%3eCalibri%3c%2fFontName%3e%0d%0a++++++++++++++++%3cWrapText%3eFalse%3c%2fWrapText%3e%0d%0a++++++++++++++++%3cFontSize%3e8%3c%2fFontSize%3e%0d%0a++++++++++++++++%3cX%3e11%3c%2fX%3e%0d%0a++++++++++++++++%3cY%3e42%3c%2fY%3e%0d%0a++++++++++++++%3c%2fTD%3e%0d%0a++++++++++++++%3cTD%3e%0d%0a++++++++++++++++%3cMerge%3eFalse%3c%2fMerge%3e%0d%0a++++++++++++++++%3cWidth%3e50.25%3c%2fWidth%3e%0d%0a++++++++++++++++%3cHeight%3e11.25%3c%2fHeight%3e%0d%0a++++++++++++++++%3cAlign%3eLeft%3c%2fAlign%3e%0d%0a++++++++++++++++%3cFontName%3eCalibri%3c%2fFontName%3e%0d%0a++++++++++++++++%3cWrapText%3eFalse%3c%2fWrapText%3e%0d%0a++++++++++++++++%3cFontSize%3e8%3c%2fFontSize%3e%0d%0a++++++++++++++++%3cX%3e12%3c%2fX%3e%0d%0a++++++++++++++++%3cY%3e42%3c%2fY%3e%0d%0a++++++++++++++%3c%2fTD%3e%0d%0a++++++++++++++%3cTD%3e%0d%0a++++++++++++++++%3cMerge%3eFalse%3c%2fMerge%3e%0d%0a++++++++++++++++%3cWidth%3e50.25%3c%2fWidth%3e%0d%0a++++++++++++++++%3cHeight%3e11.25%3c%2fHeight%3e%0d%0a++++++++++++++++%3cAlign%3eLeft%3c%2fAlign%3e%0d%0a++++++++++++++++%3cFontName%3eCalibri%3c%2fFontName%3e%0d%0a++++++++++++++++%3cWrapText%3eFalse%3c%2fWrapText%3e%0d%0a++++++++++++++++%3cFontSize%3e8%3c%2fFontSize%3e%0d%0a++++++++++++++++%3cX%3e13%3c%2fX%3e%0d%0a++++++++++++++++%3cY%3e42%3c%2fY%3e%0d%0a++++++++++++++%3c%2fTD%3e%0d%0a++++++++++++++%3cTD%3e%0d%0a++++++++++++++++%3cMerge%3eFalse%3c%2fMerge%3e%0d%0a++++++++++++++++%3cWidth%3e50.25%3c%2fWidth%3e%0d%0a++++++++++++++++%3cHeight%3e11.25%3c%2fHeight%3e%0d%0a++++++++++++++++%3cAlign%3eLeft%3c%2fAlign%3e%0d%0a++++++++++++++++%3cFontName%3eCalibri%3c%2fFontName%3e%0d%0a++++++++++++++++%3cWrapText%3eFalse%3c%2fWrapText%3e%0d%0a++++++++++++++++%3cFontSize%3e8%3c%2fFontSize%3e%0d%0a++++++++++++++++%3cX%3e14%3c%2fX%3e%0d%0a++++++++++++++++%3cY%3e42%3c%2fY%3e%0d%0a++++++++++++++%3c%2fTD%3e%0d%0a++++++++++++++%3cTD%3e%0d%0a++++++++++++++++%3cMerge%3eFalse%3c%2fMerge%3e%0d%0a++++++++++++++++%3cWidth%3e50.25%3c%2fWidth%3e%0d%0a++++++++++++++++%3cHeight%3e11.25%3c%2fHeight%3e%0d%0a++++++++++++++++%3cAlign%3eLeft%3c%2fAlign%3e%0d%0a++++++++++++++++%3cFontName%3eCalibri%3c%2fFontName%3e%0d%0a++++++++++++++++%3cWrapText%3eFalse%3c%2fWrapText%3e%0d%0a++++++++++++++++%3cFontSize%3e8%3c%2fFontSize%3e%0d%0a++++++++++++++++%3cX%3e15%3c%2fX%3e%0d%0a++++++++++++++++%3cY%3e42%3c%2fY%3e%0d%0a++++++++++++++%3c%2fTD%3e%0d%0a++++++++++++++%3cTD%3e%0d%0a++++++++++++++++%3cMerge%3eFalse%3c%2fMerge%3e%0d%0a++++++++++++++++%3cWidth%3e50.25%3c%2fWidth%3e%0d%0a++++++++++++++++%3cHeight%3e11.25%3c%2fHeight%3e%0d%0a++++++++++++++++%3cAlign%3eLeft%3c%2fAlign%3e%0d%0a++++++++++++++++%3cFontName%3eCalibri%3c%2fFontName%3e%0d%0a++++++++++++++++%3cWrapText%3eFalse%3c%2fWrapText%3e%0d%0a++++++++++++++++%3cFontSize%3e8%3c%2fFontSize%3e%0d%0a++++++++++++++++%3cX%3e16%3c%2fX%3e%0d%0a++++++++++++++++%3cY%3e42%3c%2fY%3e%0d%0a++++++++++++++%3c%2fTD%3e%0d%0a++++++++++++++%3cTD%3e%0d%0a++++++++++++++++%3cMerge%3eFalse%3c%2fMerge%3e%0d%0a++++++++++++++++%3cWidth%3e50.25%3c%2fWidth%3e%0d%0a++++++++++++++++%3cHeight%3e11.25%3c%2fHeight%3e%0d%0a++++++++++++++++%3cAlign%3eLeft%3c%2fAlign%3e%0d%0a++++++++++++++++%3cFontName%3eCalibri%3c%2fFontName%3e%0d%0a++++++++++++++++%3cWrapText%3eFalse%3c%2fWrapText%3e%0d%0a++++++++++++++++%3cFontSize%3e8%3c%2fFontSize%3e%0d%0a++++++++++++++++%3cX%3e17%3c%2fX%3e%0d%0a++++++++++++++++%3cY%3e42%3c%2fY%3e%0d%0a++++++++++++++%3c%2fTD%3e%0d%0a++++++++++++++%3cTD%3e%0d%0a++++++++++++++++%3cMerge%3eFalse%3c%2fMerge%3e%0d%0a++++++++++++++++%3cWidth%3e15%3c%2fWidth%3e%0d%0a++++++++++++++++%3cHeight%3e11.25%3c%2fHeight%3e%0d%0a++++++++++++++++%3cAlign%3eLeft%3c%2fAlign%3e%0d%0a++++++++++++++++%3cFontName%3eCalibri%3c%2fFontName%3e%0d%0a++++++++++++++++%3cWrapText%3eFalse%3c%2fWrapText%3e%0d%0a++++++++++++++++%3cFontSize%3e8%3c%2fFontSize%3e%0d%0a++++++++++++++++%3cX%3e18%3c%2fX%3e%0d%0a++++++++++++++++%3cY%3e42%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43%3c%2fY%3e%0d%0a++++++++++++++%3c%2fTD%3e%0d%0a++++++++++++++%3cTD%3e%0d%0a++++++++++++++++%3cMerge%3eFalse%3c%2fMerge%3e%0d%0a++++++++++++++++%3cWidth%3e48%3c%2fWidth%3e%0d%0a++++++++++++++++%3cHeight%3e11.25%3c%2fHeight%3e%0d%0a++++++++++++++++%3cAlign%3eLeft%3c%2fAlign%3e%0d%0a++++++++++++++++%3cFontName%3eCalibri%3c%2fFontName%3e%0d%0a++++++++++++++++%3cWrapText%3eFalse%3c%2fWrapText%3e%0d%0a++++++++++++++++%3cFontSize%3e8%3c%2fFontSize%3e%0d%0a++++++++++++++++%3cX%3e2%3c%2fX%3e%0d%0a++++++++++++++++%3cY%3e43%3c%2fY%3e%0d%0a++++++++++++++%3c%2fTD%3e%0d%0a++++++++++++++%3cTD%3e%0d%0a++++++++++++++++%3cMerge%3eFalse%3c%2fMerge%3e%0d%0a++++++++++++++++%3cWidth%3e66%3c%2fWidth%3e%0d%0a++++++++++++++++%3cHeight%3e11.25%3c%2fHeight%3e%0d%0a++++++++++++++++%3cAlign%3eLeft%3c%2fAlign%3e%0d%0a++++++++++++++++%3cFontName%3eCalibri%3c%2fFontName%3e%0d%0a++++++++++++++++%3cWrapText%3eFalse%3c%2fWrapText%3e%0d%0a++++++++++++++++%3cFontSize%3e8%3c%2fFontSize%3e%0d%0a++++++++++++++++%3cX%3e3%3c%2fX%3e%0d%0a++++++++++++++++%3cY%3e43%3c%2fY%3e%0d%0a++++++++++++++%3c%2fTD%3e%0d%0a++++++++++++++%3cTD%3e%0d%0a++++++++++++++++%3cMerge%3eFalse%3c%2fMerge%3e%0d%0a++++++++++++++++%3cWidth%3e57.75%3c%2fWidth%3e%0d%0a++++++++++++++++%3cHeight%3e11.25%3c%2fHeight%3e%0d%0a++++++++++++++++%3cAlign%3eLeft%3c%2fAlign%3e%0d%0a++++++++++++++++%3cFontName%3eCalibri%3c%2fFontName%3e%0d%0a++++++++++++++++%3cWrapText%3eFalse%3c%2fWrapText%3e%0d%0a++++++++++++++++%3cFontSize%3e8%3c%2fFontSize%3e%0d%0a++++++++++++++++%3cX%3e4%3c%2fX%3e%0d%0a++++++++++++++++%3cY%3e43%3c%2fY%3e%0d%0a++++++++++++++%3c%2fTD%3e%0d%0a++++++++++++++%3cTD%3e%0d%0a++++++++++++++++%3cMerge%3eFalse%3c%2fMerge%3e%0d%0a++++++++++++++++%3cWidth%3e50.25%3c%2fWidth%3e%0d%0a++++++++++++++++%3cHeight%3e11.25%3c%2fHeight%3e%0d%0a++++++++++++++++%3cAlign%3eLeft%3c%2fAlign%3e%0d%0a++++++++++++++++%3cFontName%3eCalibri%3c%2fFontName%3e%0d%0a++++++++++++++++%3cWrapText%3eFalse%3c%2fWrapText%3e%0d%0a++++++++++++++++%3cFontSize%3e8%3c%2fFontSize%3e%0d%0a++++++++++++++++%3cX%3e5%3c%2fX%3e%0d%0a++++++++++++++++%3cY%3e43%3c%2fY%3e%0d%0a++++++++++++++%3c%2fTD%3e%0d%0a++++++++++++++%3cTD%3e%0d%0a++++++++++++++++%3cMerge%3eFalse%3c%2fMerge%3e%0d%0a++++++++++++++++%3cWidth%3e63.75%3c%2fWidth%3e%0d%0a++++++++++++++++%3cHeight%3e11.25%3c%2fHeight%3e%0d%0a++++++++++++++++%3cAlign%3eLeft%3c%2fAlign%3e%0d%0a++++++++++++++++%3cFontName%3eCalibri%3c%2fFontName%3e%0d%0a++++++++++++++++%3cWrapText%3eFalse%3c%2fWrapText%3e%0d%0a++++++++++++++++%3cFontSize%3e8%3c%2fFontSize%3e%0d%0a++++++++++++++++%3cX%3e6%3c%2fX%3e%0d%0a++++++++++++++++%3cY%3e43%3c%2fY%3e%0d%0a++++++++++++++%3c%2fTD%3e%0d%0a++++++++++++++%3cTD%3e%0d%0a++++++++++++++++%3cMerge%3eFalse%3c%2fMerge%3e%0d%0a++++++++++++++++%3cWidth%3e67.5%3c%2fWidth%3e%0d%0a++++++++++++++++%3cHeight%3e11.25%3c%2fHeight%3e%0d%0a++++++++++++++++%3cAlign%3eLeft%3c%2fAlign%3e%0d%0a++++++++++++++++%3cFontName%3eCalibri%3c%2fFontName%3e%0d%0a++++++++++++++++%3cWrapText%3eFalse%3c%2fWrapText%3e%0d%0a++++++++++++++++%3cFontSize%3e8%3c%2fFontSize%3e%0d%0a++++++++++++++++%3cX%3e7%3c%2fX%3e%0d%0a++++++++++++++++%3cY%3e43%3c%2fY%3e%0d%0a++++++++++++++%3c%2fTD%3e%0d%0a++++++++++++++%3cTD%3e%0d%0a++++++++++++++++%3cMerge%3eFalse%3c%2fMerge%3e%0d%0a++++++++++++++++%3cWidth%3e50.25%3c%2fWidth%3e%0d%0a++++++++++++++++%3cHeight%3e11.25%3c%2fHeight%3e%0d%0a++++++++++++++++%3cAlign%3eLeft%3c%2fAlign%3e%0d%0a++++++++++++++++%3cFontName%3eCalibri%3c%2fFontName%3e%0d%0a++++++++++++++++%3cWrapText%3eFalse%3c%2fWrapText%3e%0d%0a++++++++++++++++%3cFontSize%3e8%3c%2fFontSize%3e%0d%0a++++++++++++++++%3cX%3e8%3c%2fX%3e%0d%0a++++++++++++++++%3cY%3e43%3c%2fY%3e%0d%0a++++++++++++++%3c%2fTD%3e%0d%0a++++++++++++++%3cTD%3e%0d%0a++++++++++++++++%3cMerge%3eFalse%3c%2fMerge%3e%0d%0a++++++++++++++++%3cWidth%3e50.25%3c%2fWidth%3e%0d%0a++++++++++++++++%3cHeight%3e11.25%3c%2fHeight%3e%0d%0a++++++++++++++++%3cAlign%3eLeft%3c%2fAlign%3e%0d%0a++++++++++++++++%3cFontName%3eCalibri%3c%2fFontName%3e%0d%0a++++++++++++++++%3cWrapText%3eFalse%3c%2fWrapText%3e%0d%0a++++++++++++++++%3cFontSize%3e8%3c%2fFontSize%3e%0d%0a++++++++++++++++%3cX%3e9%3c%2fX%3e%0d%0a++++++++++++++++%3cY%3e43%3c%2fY%3e%0d%0a++++++++++++++%3c%2fTD%3e%0d%0a++++++++++++++%3cTD%3e%0d%0a++++++++++++++++%3cMerge%3eFalse%3c%2fMerge%3e%0d%0a++++++++++++++++%3cWidth%3e50.25%3c%2fWidth%3e%0d%0a++++++++++++++++%3cHeight%3e11.25%3c%2fHeight%3e%0d%0a++++++++++++++++%3cAlign%3eLeft%3c%2fAlign%3e%0d%0a++++++++++++++++%3cFontName%3eCalibri%3c%2fFontName%3e%0d%0a++++++++++++++++%3cWrapText%3eFalse%3c%2fWrapText%3e%0d%0a++++++++++++++++%3cFontSize%3e8%3c%2fFontSize%3e%0d%0a++++++++++++++++%3cX%3e10%3c%2fX%3e%0d%0a++++++++++++++++%3cY%3e43%3c%2fY%3e%0d%0a++++++++++++++%3c%2fTD%3e%0d%0a++++++++++++++%3cTD%3e%0d%0a++++++++++++++++%3cMerge%3eFalse%3c%2fMerge%3e%0d%0a++++++++++++++++%3cWidth%3e50.25%3c%2fWidth%3e%0d%0a++++++++++++++++%3cHeight%3e11.25%3c%2fHeight%3e%0d%0a++++++++++++++++%3cAlign%3eLeft%3c%2fAlign%3e%0d%0a++++++++++++++++%3cFontName%3eCalibri%3c%2fFontName%3e%0d%0a++++++++++++++++%3cWrapText%3eFalse%3c%2fWrapText%3e%0d%0a++++++++++++++++%3cFontSize%3e8%3c%2fFontSize%3e%0d%0a++++++++++++++++%3cX%3e11%3c%2fX%3e%0d%0a++++++++++++++++%3cY%3e43%3c%2fY%3e%0d%0a++++++++++++++%3c%2fTD%3e%0d%0a++++++++++++++%3cTD%3e%0d%0a++++++++++++++++%3cMerge%3eFalse%3c%2fMerge%3e%0d%0a++++++++++++++++%3cWidth%3e50.25%3c%2fWidth%3e%0d%0a++++++++++++++++%3cHeight%3e11.25%3c%2fHeight%3e%0d%0a++++++++++++++++%3cAlign%3eLeft%3c%2fAlign%3e%0d%0a++++++++++++++++%3cFontName%3eCalibri%3c%2fFontName%3e%0d%0a++++++++++++++++%3cWrapText%3eFalse%3c%2fWrapText%3e%0d%0a++++++++++++++++%3cFontSize%3e8%3c%2fFontSize%3e%0d%0a++++++++++++++++%3cX%3e12%3c%2fX%3e%0d%0a++++++++++++++++%3cY%3e43%3c%2fY%3e%0d%0a++++++++++++++%3c%2fTD%3e%0d%0a++++++++++++++%3cTD%3e%0d%0a++++++++++++++++%3cMerge%3eFalse%3c%2fMerge%3e%0d%0a++++++++++++++++%3cWidth%3e50.25%3c%2fWidth%3e%0d%0a++++++++++++++++%3cHeight%3e11.25%3c%2fHeight%3e%0d%0a++++++++++++++++%3cAlign%3eLeft%3c%2fAlign%3e%0d%0a++++++++++++++++%3cFontName%3eCalibri%3c%2fFontName%3e%0d%0a++++++++++++++++%3cWrapText%3eFalse%3c%2fWrapText%3e%0d%0a++++++++++++++++%3cFontSize%3e8%3c%2fFontSize%3e%0d%0a++++++++++++++++%3cX%3e13%3c%2fX%3e%0d%0a++++++++++++++++%3cY%3e43%3c%2fY%3e%0d%0a++++++++++++++%3c%2fTD%3e%0d%0a++++++++++++++%3cTD%3e%0d%0a++++++++++++++++%3cMerge%3eFalse%3c%2fMerge%3e%0d%0a++++++++++++++++%3cWidth%3e50.25%3c%2fWidth%3e%0d%0a++++++++++++++++%3cHeight%3e11.25%3c%2fHeight%3e%0d%0a++++++++++++++++%3cAlign%3eLeft%3c%2fAlign%3e%0d%0a++++++++++++++++%3cFontName%3eCalibri%3c%2fFontName%3e%0d%0a++++++++++++++++%3cWrapText%3eFalse%3c%2fWrapText%3e%0d%0a++++++++++++++++%3cFontSize%3e8%3c%2fFontSize%3e%0d%0a++++++++++++++++%3cX%3e14%3c%2fX%3e%0d%0a++++++++++++++++%3cY%3e43%3c%2fY%3e%0d%0a++++++++++++++%3c%2fTD%3e%0d%0a++++++++++++++%3cTD%3e%0d%0a++++++++++++++++%3cMerge%3eFalse%3c%2fMerge%3e%0d%0a++++++++++++++++%3cWidth%3e50.25%3c%2fWidth%3e%0d%0a++++++++++++++++%3cHeight%3e11.25%3c%2fHeight%3e%0d%0a++++++++++++++++%3cAlign%3eLeft%3c%2fAlign%3e%0d%0a++++++++++++++++%3cFontName%3eCalibri%3c%2fFontName%3e%0d%0a++++++++++++++++%3cWrapText%3eFalse%3c%2fWrapText%3e%0d%0a++++++++++++++++%3cFontSize%3e8%3c%2fFontSize%3e%0d%0a++++++++++++++++%3cX%3e15%3c%2fX%3e%0d%0a++++++++++++++++%3cY%3e43%3c%2fY%3e%0d%0a++++++++++++++%3c%2fTD%3e%0d%0a++++++++++++++%3cTD%3e%0d%0a++++++++++++++++%3cMerge%3eFalse%3c%2fMerge%3e%0d%0a++++++++++++++++%3cWidth%3e50.25%3c%2fWidth%3e%0d%0a++++++++++++++++%3cHeight%3e11.25%3c%2fHeight%3e%0d%0a++++++++++++++++%3cAlign%3eLeft%3c%2fAlign%3e%0d%0a++++++++++++++++%3cFontName%3eCalibri%3c%2fFontName%3e%0d%0a++++++++++++++++%3cWrapText%3eFalse%3c%2fWrapText%3e%0d%0a++++++++++++++++%3cFontSize%3e8%3c%2fFontSize%3e%0d%0a++++++++++++++++%3cX%3e16%3c%2fX%3e%0d%0a++++++++++++++++%3cY%3e43%3c%2fY%3e%0d%0a++++++++++++++%3c%2fTD%3e%0d%0a++++++++++++++%3cTD%3e%0d%0a++++++++++++++++%3cMerge%3eFalse%3c%2fMerge%3e%0d%0a++++++++++++++++%3cWidth%3e50.25%3c%2fWidth%3e%0d%0a++++++++++++++++%3cHeight%3e11.25%3c%2fHeight%3e%0d%0a++++++++++++++++%3cAlign%3eLeft%3c%2fAlign%3e%0d%0a++++++++++++++++%3cFontName%3eCalibri%3c%2fFontName%3e%0d%0a++++++++++++++++%3cWrapText%3eFalse%3c%2fWrapText%3e%0d%0a++++++++++++++++%3cFontSize%3e8%3c%2fFontSize%3e%0d%0a++++++++++++++++%3cX%3e17%3c%2fX%3e%0d%0a++++++++++++++++%3cY%3e43%3c%2fY%3e%0d%0a++++++++++++++%3c%2fTD%3e%0d%0a++++++++++++++%3cTD%3e%0d%0a++++++++++++++++%3cMerge%3eFalse%3c%2fMerge%3e%0d%0a++++++++++++++++%3cWidth%3e15%3c%2fWidth%3e%0d%0a++++++++++++++++%3cHeight%3e11.25%3c%2fHeight%3e%0d%0a++++++++++++++++%3cAlign%3eLeft%3c%2fAlign%3e%0d%0a++++++++++++++++%3cFontName%3eCalibri%3c%2fFontName%3e%0d%0a++++++++++++++++%3cWrapText%3eFalse%3c%2fWrapText%3e%0d%0a++++++++++++++++%3cFontSize%3e8%3c%2fFontSize%3e%0d%0a++++++++++++++++%3cX%3e18%3c%2fX%3e%0d%0a++++++++++++++++%3cY%3e43%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44%3c%2fY%3e%0d%0a++++++++++++++%3c%2fTD%3e%0d%0a++++++++++++++%3cTD%3e%0d%0a++++++++++++++++%3cMerge%3eFalse%3c%2fMerge%3e%0d%0a++++++++++++++++%3cWidth%3e48%3c%2fWidth%3e%0d%0a++++++++++++++++%3cHeight%3e11.25%3c%2fHeight%3e%0d%0a++++++++++++++++%3cAlign%3eLeft%3c%2fAlign%3e%0d%0a++++++++++++++++%3cFontName%3eCalibri%3c%2fFontName%3e%0d%0a++++++++++++++++%3cWrapText%3eFalse%3c%2fWrapText%3e%0d%0a++++++++++++++++%3cFontSize%3e8%3c%2fFontSize%3e%0d%0a++++++++++++++++%3cX%3e2%3c%2fX%3e%0d%0a++++++++++++++++%3cY%3e44%3c%2fY%3e%0d%0a++++++++++++++%3c%2fTD%3e%0d%0a++++++++++++++%3cTD%3e%0d%0a++++++++++++++++%3cMerge%3eFalse%3c%2fMerge%3e%0d%0a++++++++++++++++%3cWidth%3e66%3c%2fWidth%3e%0d%0a++++++++++++++++%3cHeight%3e11.25%3c%2fHeight%3e%0d%0a++++++++++++++++%3cAlign%3eLeft%3c%2fAlign%3e%0d%0a++++++++++++++++%3cFontName%3eCalibri%3c%2fFontName%3e%0d%0a++++++++++++++++%3cWrapText%3eFalse%3c%2fWrapText%3e%0d%0a++++++++++++++++%3cFontSize%3e8%3c%2fFontSize%3e%0d%0a++++++++++++++++%3cX%3e3%3c%2fX%3e%0d%0a++++++++++++++++%3cY%3e44%3c%2fY%3e%0d%0a++++++++++++++%3c%2fTD%3e%0d%0a++++++++++++++%3cTD%3e%0d%0a++++++++++++++++%3cMerge%3eFalse%3c%2fMerge%3e%0d%0a++++++++++++++++%3cWidth%3e57.75%3c%2fWidth%3e%0d%0a++++++++++++++++%3cHeight%3e11.25%3c%2fHeight%3e%0d%0a++++++++++++++++%3cAlign%3eLeft%3c%2fAlign%3e%0d%0a++++++++++++++++%3cFontName%3eCalibri%3c%2fFontName%3e%0d%0a++++++++++++++++%3cWrapText%3eFalse%3c%2fWrapText%3e%0d%0a++++++++++++++++%3cFontSize%3e8%3c%2fFontSize%3e%0d%0a++++++++++++++++%3cX%3e4%3c%2fX%3e%0d%0a++++++++++++++++%3cY%3e44%3c%2fY%3e%0d%0a++++++++++++++%3c%2fTD%3e%0d%0a++++++++++++++%3cTD%3e%0d%0a++++++++++++++++%3cMerge%3eFalse%3c%2fMerge%3e%0d%0a++++++++++++++++%3cWidth%3e50.25%3c%2fWidth%3e%0d%0a++++++++++++++++%3cHeight%3e11.25%3c%2fHeight%3e%0d%0a++++++++++++++++%3cAlign%3eLeft%3c%2fAlign%3e%0d%0a++++++++++++++++%3cFontName%3eCalibri%3c%2fFontName%3e%0d%0a++++++++++++++++%3cWrapText%3eFalse%3c%2fWrapText%3e%0d%0a++++++++++++++++%3cFontSize%3e8%3c%2fFontSize%3e%0d%0a++++++++++++++++%3cX%3e5%3c%2fX%3e%0d%0a++++++++++++++++%3cY%3e44%3c%2fY%3e%0d%0a++++++++++++++%3c%2fTD%3e%0d%0a++++++++++++++%3cTD%3e%0d%0a++++++++++++++++%3cMerge%3eFalse%3c%2fMerge%3e%0d%0a++++++++++++++++%3cWidth%3e63.75%3c%2fWidth%3e%0d%0a++++++++++++++++%3cHeight%3e11.25%3c%2fHeight%3e%0d%0a++++++++++++++++%3cAlign%3eLeft%3c%2fAlign%3e%0d%0a++++++++++++++++%3cFontName%3eCalibri%3c%2fFontName%3e%0d%0a++++++++++++++++%3cWrapText%3eFalse%3c%2fWrapText%3e%0d%0a++++++++++++++++%3cFontSize%3e8%3c%2fFontSize%3e%0d%0a++++++++++++++++%3cX%3e6%3c%2fX%3e%0d%0a++++++++++++++++%3cY%3e44%3c%2fY%3e%0d%0a++++++++++++++%3c%2fTD%3e%0d%0a++++++++++++++%3cTD%3e%0d%0a++++++++++++++++%3cMerge%3eFalse%3c%2fMerge%3e%0d%0a++++++++++++++++%3cWidth%3e67.5%3c%2fWidth%3e%0d%0a++++++++++++++++%3cHeight%3e11.25%3c%2fHeight%3e%0d%0a++++++++++++++++%3cAlign%3eLeft%3c%2fAlign%3e%0d%0a++++++++++++++++%3cFontName%3eCalibri%3c%2fFontName%3e%0d%0a++++++++++++++++%3cWrapText%3eFalse%3c%2fWrapText%3e%0d%0a++++++++++++++++%3cFontSize%3e8%3c%2fFontSize%3e%0d%0a++++++++++++++++%3cX%3e7%3c%2fX%3e%0d%0a++++++++++++++++%3cY%3e44%3c%2fY%3e%0d%0a++++++++++++++%3c%2fTD%3e%0d%0a++++++++++++++%3cTD%3e%0d%0a++++++++++++++++%3cMerge%3eFalse%3c%2fMerge%3e%0d%0a++++++++++++++++%3cWidth%3e50.25%3c%2fWidth%3e%0d%0a++++++++++++++++%3cHeight%3e11.25%3c%2fHeight%3e%0d%0a++++++++++++++++%3cAlign%3eLeft%3c%2fAlign%3e%0d%0a++++++++++++++++%3cFontName%3eCalibri%3c%2fFontName%3e%0d%0a++++++++++++++++%3cWrapText%3eFalse%3c%2fWrapText%3e%0d%0a++++++++++++++++%3cFontSize%3e8%3c%2fFontSize%3e%0d%0a++++++++++++++++%3cX%3e8%3c%2fX%3e%0d%0a++++++++++++++++%3cY%3e44%3c%2fY%3e%0d%0a++++++++++++++%3c%2fTD%3e%0d%0a++++++++++++++%3cTD%3e%0d%0a++++++++++++++++%3cMerge%3eFalse%3c%2fMerge%3e%0d%0a++++++++++++++++%3cWidth%3e50.25%3c%2fWidth%3e%0d%0a++++++++++++++++%3cHeight%3e11.25%3c%2fHeight%3e%0d%0a++++++++++++++++%3cAlign%3eLeft%3c%2fAlign%3e%0d%0a++++++++++++++++%3cFontName%3eCalibri%3c%2fFontName%3e%0d%0a++++++++++++++++%3cWrapText%3eFalse%3c%2fWrapText%3e%0d%0a++++++++++++++++%3cFontSize%3e8%3c%2fFontSize%3e%0d%0a++++++++++++++++%3cX%3e9%3c%2fX%3e%0d%0a++++++++++++++++%3cY%3e44%3c%2fY%3e%0d%0a++++++++++++++%3c%2fTD%3e%0d%0a++++++++++++++%3cTD%3e%0d%0a++++++++++++++++%3cMerge%3eFalse%3c%2fMerge%3e%0d%0a++++++++++++++++%3cWidth%3e50.25%3c%2fWidth%3e%0d%0a++++++++++++++++%3cHeight%3e11.25%3c%2fHeight%3e%0d%0a++++++++++++++++%3cAlign%3eLeft%3c%2fAlign%3e%0d%0a++++++++++++++++%3cFontName%3eCalibri%3c%2fFontName%3e%0d%0a++++++++++++++++%3cWrapText%3eFalse%3c%2fWrapText%3e%0d%0a++++++++++++++++%3cFontSize%3e8%3c%2fFontSize%3e%0d%0a++++++++++++++++%3cX%3e10%3c%2fX%3e%0d%0a++++++++++++++++%3cY%3e44%3c%2fY%3e%0d%0a++++++++++++++%3c%2fTD%3e%0d%0a++++++++++++++%3cTD%3e%0d%0a++++++++++++++++%3cMerge%3eFalse%3c%2fMerge%3e%0d%0a++++++++++++++++%3cWidth%3e50.25%3c%2fWidth%3e%0d%0a++++++++++++++++%3cHeight%3e11.25%3c%2fHeight%3e%0d%0a++++++++++++++++%3cAlign%3eLeft%3c%2fAlign%3e%0d%0a++++++++++++++++%3cFontName%3eCalibri%3c%2fFontName%3e%0d%0a++++++++++++++++%3cWrapText%3eFalse%3c%2fWrapText%3e%0d%0a++++++++++++++++%3cFontSize%3e8%3c%2fFontSize%3e%0d%0a++++++++++++++++%3cX%3e11%3c%2fX%3e%0d%0a++++++++++++++++%3cY%3e44%3c%2fY%3e%0d%0a++++++++++++++%3c%2fTD%3e%0d%0a++++++++++++++%3cTD%3e%0d%0a++++++++++++++++%3cMerge%3eFalse%3c%2fMerge%3e%0d%0a++++++++++++++++%3cWidth%3e50.25%3c%2fWidth%3e%0d%0a++++++++++++++++%3cHeight%3e11.25%3c%2fHeight%3e%0d%0a++++++++++++++++%3cAlign%3eLeft%3c%2fAlign%3e%0d%0a++++++++++++++++%3cFontName%3eCalibri%3c%2fFontName%3e%0d%0a++++++++++++++++%3cWrapText%3eFalse%3c%2fWrapText%3e%0d%0a++++++++++++++++%3cFontSize%3e8%3c%2fFontSize%3e%0d%0a++++++++++++++++%3cX%3e12%3c%2fX%3e%0d%0a++++++++++++++++%3cY%3e44%3c%2fY%3e%0d%0a++++++++++++++%3c%2fTD%3e%0d%0a++++++++++++++%3cTD%3e%0d%0a++++++++++++++++%3cMerge%3eFalse%3c%2fMerge%3e%0d%0a++++++++++++++++%3cWidth%3e50.25%3c%2fWidth%3e%0d%0a++++++++++++++++%3cHeight%3e11.25%3c%2fHeight%3e%0d%0a++++++++++++++++%3cAlign%3eLeft%3c%2fAlign%3e%0d%0a++++++++++++++++%3cFontName%3eCalibri%3c%2fFontName%3e%0d%0a++++++++++++++++%3cWrapText%3eFalse%3c%2fWrapText%3e%0d%0a++++++++++++++++%3cFontSize%3e8%3c%2fFontSize%3e%0d%0a++++++++++++++++%3cX%3e13%3c%2fX%3e%0d%0a++++++++++++++++%3cY%3e44%3c%2fY%3e%0d%0a++++++++++++++%3c%2fTD%3e%0d%0a++++++++++++++%3cTD%3e%0d%0a++++++++++++++++%3cMerge%3eFalse%3c%2fMerge%3e%0d%0a++++++++++++++++%3cWidth%3e50.25%3c%2fWidth%3e%0d%0a++++++++++++++++%3cHeight%3e11.25%3c%2fHeight%3e%0d%0a++++++++++++++++%3cAlign%3eLeft%3c%2fAlign%3e%0d%0a++++++++++++++++%3cFontName%3eCalibri%3c%2fFontName%3e%0d%0a++++++++++++++++%3cWrapText%3eFalse%3c%2fWrapText%3e%0d%0a++++++++++++++++%3cFontSize%3e8%3c%2fFontSize%3e%0d%0a++++++++++++++++%3cX%3e14%3c%2fX%3e%0d%0a++++++++++++++++%3cY%3e44%3c%2fY%3e%0d%0a++++++++++++++%3c%2fTD%3e%0d%0a++++++++++++++%3cTD%3e%0d%0a++++++++++++++++%3cMerge%3eFalse%3c%2fMerge%3e%0d%0a++++++++++++++++%3cWidth%3e50.25%3c%2fWidth%3e%0d%0a++++++++++++++++%3cHeight%3e11.25%3c%2fHeight%3e%0d%0a++++++++++++++++%3cAlign%3eLeft%3c%2fAlign%3e%0d%0a++++++++++++++++%3cFontName%3eCalibri%3c%2fFontName%3e%0d%0a++++++++++++++++%3cWrapText%3eFalse%3c%2fWrapText%3e%0d%0a++++++++++++++++%3cFontSize%3e8%3c%2fFontSize%3e%0d%0a++++++++++++++++%3cX%3e15%3c%2fX%3e%0d%0a++++++++++++++++%3cY%3e44%3c%2fY%3e%0d%0a++++++++++++++%3c%2fTD%3e%0d%0a++++++++++++++%3cTD%3e%0d%0a++++++++++++++++%3cMerge%3eFalse%3c%2fMerge%3e%0d%0a++++++++++++++++%3cWidth%3e50.25%3c%2fWidth%3e%0d%0a++++++++++++++++%3cHeight%3e11.25%3c%2fHeight%3e%0d%0a++++++++++++++++%3cAlign%3eLeft%3c%2fAlign%3e%0d%0a++++++++++++++++%3cFontName%3eCalibri%3c%2fFontName%3e%0d%0a++++++++++++++++%3cWrapText%3eFalse%3c%2fWrapText%3e%0d%0a++++++++++++++++%3cFontSize%3e8%3c%2fFontSize%3e%0d%0a++++++++++++++++%3cX%3e16%3c%2fX%3e%0d%0a++++++++++++++++%3cY%3e44%3c%2fY%3e%0d%0a++++++++++++++%3c%2fTD%3e%0d%0a++++++++++++++%3cTD%3e%0d%0a++++++++++++++++%3cMerge%3eFalse%3c%2fMerge%3e%0d%0a++++++++++++++++%3cWidth%3e50.25%3c%2fWidth%3e%0d%0a++++++++++++++++%3cHeight%3e11.25%3c%2fHeight%3e%0d%0a++++++++++++++++%3cAlign%3eLeft%3c%2fAlign%3e%0d%0a++++++++++++++++%3cFontName%3eCalibri%3c%2fFontName%3e%0d%0a++++++++++++++++%3cWrapText%3eFalse%3c%2fWrapText%3e%0d%0a++++++++++++++++%3cFontSize%3e8%3c%2fFontSize%3e%0d%0a++++++++++++++++%3cX%3e17%3c%2fX%3e%0d%0a++++++++++++++++%3cY%3e44%3c%2fY%3e%0d%0a++++++++++++++%3c%2fTD%3e%0d%0a++++++++++++++%3cTD%3e%0d%0a++++++++++++++++%3cMerge%3eFalse%3c%2fMerge%3e%0d%0a++++++++++++++++%3cWidth%3e15%3c%2fWidth%3e%0d%0a++++++++++++++++%3cHeight%3e11.25%3c%2fHeight%3e%0d%0a++++++++++++++++%3cAlign%3eLeft%3c%2fAlign%3e%0d%0a++++++++++++++++%3cFontName%3eCalibri%3c%2fFontName%3e%0d%0a++++++++++++++++%3cWrapText%3eFalse%3c%2fWrapText%3e%0d%0a++++++++++++++++%3cFontSize%3e8%3c%2fFontSize%3e%0d%0a++++++++++++++++%3cX%3e18%3c%2fX%3e%0d%0a++++++++++++++++%3cY%3e44%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45%3c%2fY%3e%0d%0a++++++++++++++%3c%2fTD%3e%0d%0a++++++++++++++%3cTD%3e%0d%0a++++++++++++++++%3cMerge%3eFalse%3c%2fMerge%3e%0d%0a++++++++++++++++%3cWidth%3e48%3c%2fWidth%3e%0d%0a++++++++++++++++%3cHeight%3e11.25%3c%2fHeight%3e%0d%0a++++++++++++++++%3cAlign%3eLeft%3c%2fAlign%3e%0d%0a++++++++++++++++%3cFontName%3eCalibri%3c%2fFontName%3e%0d%0a++++++++++++++++%3cWrapText%3eFalse%3c%2fWrapText%3e%0d%0a++++++++++++++++%3cFontSize%3e8%3c%2fFontSize%3e%0d%0a++++++++++++++++%3cX%3e2%3c%2fX%3e%0d%0a++++++++++++++++%3cY%3e45%3c%2fY%3e%0d%0a++++++++++++++%3c%2fTD%3e%0d%0a++++++++++++++%3cTD%3e%0d%0a++++++++++++++++%3cMerge%3eFalse%3c%2fMerge%3e%0d%0a++++++++++++++++%3cWidth%3e66%3c%2fWidth%3e%0d%0a++++++++++++++++%3cHeight%3e11.25%3c%2fHeight%3e%0d%0a++++++++++++++++%3cAlign%3eLeft%3c%2fAlign%3e%0d%0a++++++++++++++++%3cFontName%3eCalibri%3c%2fFontName%3e%0d%0a++++++++++++++++%3cWrapText%3eFalse%3c%2fWrapText%3e%0d%0a++++++++++++++++%3cFontSize%3e8%3c%2fFontSize%3e%0d%0a++++++++++++++++%3cX%3e3%3c%2fX%3e%0d%0a++++++++++++++++%3cY%3e45%3c%2fY%3e%0d%0a++++++++++++++%3c%2fTD%3e%0d%0a++++++++++++++%3cTD%3e%0d%0a++++++++++++++++%3cStyle%3eClass4%3c%2fStyle%3e%0d%0a++++++++++++++++%3cMerge%3eTrue%3c%2fMerge%3e%0d%0a++++++++++++++++%3cRowSpan+%2f%3e%0d%0a++++++++++++++++%3cColSpan%3e4%3c%2fColSpan%3e%0d%0a++++++++++++++++%3cFormat%3eGeneral%3c%2fFormat%3e%0d%0a++++++++++++++++%3cWidth%3e239.25%3c%2fWidth%3e%0d%0a++++++++++++++++%3cText%3eEmployee+Information%3c%2fText%3e%0d%0a++++++++++++++++%3cHeight%3e11.25%3c%2fHeight%3e%0d%0a++++++++++++++++%3cAlign%3eCenter%3c%2fAlign%3e%0d%0a++++++++++++++++%3cFontName%3eCalibri%3c%2fFontName%3e%0d%0a++++++++++++++++%3cWrapText%3eFalse%3c%2fWrapText%3e%0d%0a++++++++++++++++%3cFontSize%3e8%3c%2fFontSize%3e%0d%0a++++++++++++++++%3cX%3e4%3c%2fX%3e%0d%0a++++++++++++++++%3cY%3e45%3c%2fY%3e%0d%0a++++++++++++++%3c%2fTD%3e%0d%0a++++++++++++++%3cTD%3e%0d%0a++++++++++++++++%3cStyle%3eClass4%3c%2fStyle%3e%0d%0a++++++++++++++++%3cMerge%3eTrue%3c%2fMerge%3e%0d%0a++++++++++++++++%3cRowSpan+%2f%3e%0d%0a++++++++++++++++%3cColSpan%3e4%3c%2fColSpan%3e%0d%0a++++++++++++++++%3cFormat%3eGeneral%3c%2fFormat%3e%0d%0a++++++++++++++++%3cWidth%3e201%3c%2fWidth%3e%0d%0a++++++++++++++++%3cText%3eEmployee+total+compensation%3c%2fText%3e%0d%0a++++++++++++++++%3cHeight%3e11.25%3c%2fHeight%3e%0d%0a++++++++++++++++%3cAlign%3eCenter%3c%2fAlign%3e%0d%0a++++++++++++++++%3cFontName%3eCalibri%3c%2fFontName%3e%0d%0a++++++++++++++++%3cWrapText%3eFalse%3c%2fWrapText%3e%0d%0a++++++++++++++++%3cFontSize%3e8%3c%2fFontSize%3e%0d%0a++++++++++++++++%3cX%3e8%3c%2fX%3e%0d%0a++++++++++++++++%3cY%3e45%3c%2fY%3e%0d%0a++++++++++++++%3c%2fTD%3e%0d%0a++++++++++++++%3cTD%3e%0d%0a++++++++++++++++%3cMerge%3eFalse%3c%2fMerge%3e%0d%0a++++++++++++++++%3cWidth%3e50.25%3c%2fWidth%3e%0d%0a++++++++++++++++%3cHeight%3e11.25%3c%2fHeight%3e%0d%0a++++++++++++++++%3cAlign%3eLeft%3c%2fAlign%3e%0d%0a++++++++++++++++%3cFontName%3eCalibri%3c%2fFontName%3e%0d%0a++++++++++++++++%3cWrapText%3eFalse</t>
  </si>
  <si>
    <t xml:space="preserve"> %3c%2fWrapText%3e%0d%0a++++++++++++++++%3cFontSize%3e8%3c%2fFontSize%3e%0d%0a++++++++++++++++%3cX%3e12%3c%2fX%3e%0d%0a++++++++++++++++%3cY%3e45%3c%2fY%3e%0d%0a++++++++++++++%3c%2fTD%3e%0d%0a++++++++++++++%3cTD%3e%0d%0a++++++++++++++++%3cMerge%3eFalse%3c%2fMerge%3e%0d%0a++++++++++++++++%3cWidth%3e50.25%3c%2fWidth%3e%0d%0a++++++++++++++++%3cHeight%3e11.25%3c%2fHeight%3e%0d%0a++++++++++++++++%3cAlign%3eLeft%3c%2fAlign%3e%0d%0a++++++++++++++++%3cFontName%3eCalibri%3c%2fFontName%3e%0d%0a++++++++++++++++%3cWrapText%3eFalse%3c%2fWrapText%3e%0d%0a++++++++++++++++%3cFontSize%3e8%3c%2fFontSize%3e%0d%0a++++++++++++++++%3cX%3e13%3c%2fX%3e%0d%0a++++++++++++++++%3cY%3e45%3c%2fY%3e%0d%0a++++++++++++++%3c%2fTD%3e%0d%0a++++++++++++++%3cTD%3e%0d%0a++++++++++++++++%3cMerge%3eFalse%3c%2fMerge%3e%0d%0a++++++++++++++++%3cWidth%3e50.25%3c%2fWidth%3e%0d%0a++++++++++++++++%3cHeight%3e11.25%3c%2fHeight%3e%0d%0a++++++++++++++++%3cAlign%3eLeft%3c%2fAlign%3e%0d%0a++++++++++++++++%3cFontName%3eCalibri%3c%2fFontName%3e%0d%0a++++++++++++++++%3cWrapText%3eFalse%3c%2fWrapText%3e%0d%0a++++++++++++++++%3cFontSize%3e8%3c%2fFontSize%3e%0d%0a++++++++++++++++%3cX%3e14%3c%2fX%3e%0d%0a++++++++++++++++%3cY%3e45%3c%2fY%3e%0d%0a++++++++++++++%3c%2fTD%3e%0d%0a++++++++++++++%3cTD%3e%0d%0a++++++++++++++++%3cMerge%3eFalse%3c%2fMerge%3e%0d%0a++++++++++++++++%3cWidth%3e50.25%3c%2fWidth%3e%0d%0a++++++++++++++++%3cHeight%3e11.25%3c%2fHeight%3e%0d%0a++++++++++++++++%3cAlign%3eLeft%3c%2fAlign%3e%0d%0a++++++++++++++++%3cFontName%3eCalibri%3c%2fFontName%3e%0d%0a++++++++++++++++%3cWrapText%3eFalse%3c%2fWrapText%3e%0d%0a++++++++++++++++%3cFontSize%3e8%3c%2fFontSize%3e%0d%0a++++++++++++++++%3cX%3e15%3c%2fX%3e%0d%0a++++++++++++++++%3cY%3e45%3c%2fY%3e%0d%0a++++++++++++++%3c%2fTD%3e%0d%0a++++++++++++++%3cTD%3e%0d%0a++++++++++++++++%3cMerge%3eFalse%3c%2fMerge%3e%0d%0a++++++++++++++++%3cWidth%3e50.25%3c%2fWidth%3e%0d%0a++++++++++++++++%3cHeight%3e11.25%3c%2fHeight%3e%0d%0a++++++++++++++++%3cAlign%3eLeft%3c%2fAlign%3e%0d%0a++++++++++++++++%3cFontName%3eCalibri%3c%2fFontName%3e%0d%0a++++++++++++++++%3cWrapText%3eFalse%3c%2fWrapText%3e%0d%0a++++++++++++++++%3cFontSize%3e8%3c%2fFontSize%3e%0d%0a++++++++++++++++%3cX%3e16%3c%2fX%3e%0d%0a++++++++++++++++%3cY%3e45%3c%2fY%3e%0d%0a++++++++++++++%3c%2fTD%3e%0d%0a++++++++++++++%3cTD%3e%0d%0a++++++++++++++++%3cMerge%3eFalse%3c%2fMerge%3e%0d%0a++++++++++++++++%3cWidth%3e50.25%3c%2fWidth%3e%0d%0a++++++++++++++++%3cHeight%3e11.25%3c%2fHeight%3e%0d%0a++++++++++++++++%3cAlign%3eLeft%3c%2fAlign%3e%0d%0a++++++++++++++++%3cFontName%3eCalibri%3c%2fFontName%3e%0d%0a++++++++++++++++%3cWrapText%3eFalse%3c%2fWrapText%3e%0d%0a++++++++++++++++%3cFontSize%3e8%3c%2fFontSize%3e%0d%0a++++++++++++++++%3cX%3e17%3c%2fX%3e%0d%0a++++++++++++++++%3cY%3e45%3c%2fY%3e%0d%0a++++++++++++++%3c%2fTD%3e%0d%0a++++++++++++++%3cTD%3e%0d%0a++++++++++++++++%3cMerge%3eFalse%3c%2fMerge%3e%0d%0a++++++++++++++++%3cWidth%3e15%3c%2fWidth%3e%0d%0a++++++++++++++++%3cHeight%3e11.25%3c%2fHeight%3e%0d%0a++++++++++++++++%3cAlign%3eLeft%3c%2fAlign%3e%0d%0a++++++++++++++++%3cFontName%3eCalibri%3c%2fFontName%3e%0d%0a++++++++++++++++%3cWrapText%3eFalse%3c%2fWrapText%3e%0d%0a++++++++++++++++%3cFontSize%3e8%3c%2fFontSize%3e%0d%0a++++++++++++++++%3cX%3e18%3c%2fX%3e%0d%0a++++++++++++++++%3cY%3e45%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46%3c%2fY%3e%0d%0a++++++++++++++%3c%2fTD%3e%0d%0a++++++++++++++%3cTD%3e%0d%0a++++++++++++++++%3cMerge%3eFalse%3c%2fMerge%3e%0d%0a++++++++++++++++%3cWidth%3e48%3c%2fWidth%3e%0d%0a++++++++++++++++%3cHeight%3e11.25%3c%2fHeight%3e%0d%0a++++++++++++++++%3cAlign%3eLeft%3c%2fAlign%3e%0d%0a++++++++++++++++%3cFontName%3eCalibri%3c%2fFontName%3e%0d%0a++++++++++++++++%3cWrapText%3eFalse%3c%2fWrapText%3e%0d%0a++++++++++++++++%3cFontSize%3e8%3c%2fFontSize%3e%0d%0a++++++++++++++++%3cX%3e2%3c%2fX%3e%0d%0a++++++++++++++++%3cY%3e46%3c%2fY%3e%0d%0a++++++++++++++%3c%2fTD%3e%0d%0a++++++++++++++%3cTD%3e%0d%0a++++++++++++++++%3cMerge%3eFalse%3c%2fMerge%3e%0d%0a++++++++++++++++%3cWidth%3e66%3c%2fWidth%3e%0d%0a++++++++++++++++%3cHeight%3e11.25%3c%2fHeight%3e%0d%0a++++++++++++++++%3cAlign%3eLeft%3c%2fAlign%3e%0d%0a++++++++++++++++%3cFontName%3eCalibri%3c%2fFontName%3e%0d%0a++++++++++++++++%3cWrapText%3eFalse%3c%2fWrapText%3e%0d%0a++++++++++++++++%3cFontSize%3e8%3c%2fFontSize%3e%0d%0a++++++++++++++++%3cX%3e3%3c%2fX%3e%0d%0a++++++++++++++++%3cY%3e46%3c%2fY%3e%0d%0a++++++++++++++%3c%2fTD%3e%0d%0a++++++++++++++%3cTD%3e%0d%0a++++++++++++++++%3cMerge%3eFalse%3c%2fMerge%3e%0d%0a++++++++++++++++%3cFormat%3e%40%3c%2fFormat%3e%0d%0a++++++++++++++++%3cWidth%3e57.75%3c%2fWidth%3e%0d%0a++++++++++++++++%3cText%3eName%3c%2fText%3e%0d%0a++++++++++++++++%3cHeight%3e11.25%3c%2fHeight%3e%0d%0a++++++++++++++++%3cAlign%3eLeft%3c%2fAlign%3e%0d%0a++++++++++++++++%3cFontName%3eCalibri%3c%2fFontName%3e%0d%0a++++++++++++++++%3cWrapText%3eFalse%3c%2fWrapText%3e%0d%0a++++++++++++++++%3cFontSize%3e8%3c%2fFontSize%3e%0d%0a++++++++++++++++%3cX%3e4%3c%2fX%3e%0d%0a++++++++++++++++%3cY%3e46%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46%3c%2fY%3e%0d%0a++++++++++++++%3c%2fTD%3e%0d%0a++++++++++++++%3cTD%3e%0d%0a++++++++++++++++%3cMerge%3eFalse%3c%2fMerge%3e%0d%0a++++++++++++++++%3cFormat%3e%40%3c%2fFormat%3e%0d%0a++++++++++++++++%3cWidth%3e63.75%3c%2fWidth%3e%0d%0a++++++++++++++++%3cHeight%3e11.25%3c%2fHeight%3e%0d%0a++++++++++++++++%3cAlign%3eLeft%3c%2fAlign%3e%0d%0a++++++++++++++++%3cFontName%3eCalibri%3c%2fFontName%3e%0d%0a++++++++++++++++%3cWrapText%3eFalse%3c%2fWrapText%3e%0d%0a++++++++++++++++%3cFontSize%3e8%3c%2fFontSize%3e%0d%0a++++++++++++++++%3cX%3e6%3c%2fX%3e%0d%0a++++++++++++++++%3cY%3e46%3c%2fY%3e%0d%0a++++++++++++++%3c%2fTD%3e%0d%0a++++++++++++++%3cTD%3e%0d%0a++++++++++++++++%3cMerge%3eFalse%3c%2fMerge%3e%0d%0a++++++++++++++++%3cFormat%3e%40%3c%2fFormat%3e%0d%0a++++++++++++++++%3cWidth%3e67.5%3c%2fWidth%3e%0d%0a++++++++++++++++%3cHeight%3e11.25%3c%2fHeight%3e%0d%0a++++++++++++++++%3cAlign%3eLeft%3c%2fAlign%3e%0d%0a++++++++++++++++%3cFontName%3eCalibri%3c%2fFontName%3e%0d%0a++++++++++++++++%3cWrapText%3eFalse%3c%2fWrapText%3e%0d%0a++++++++++++++++%3cFontSize%3e8%3c%2fFontSize%3e%0d%0a++++++++++++++++%3cX%3e7%3c%2fX%3e%0d%0a++++++++++++++++%3cY%3e46%3c%2fY%3e%0d%0a++++++++++++++%3c%2fTD%3e%0d%0a++++++++++++++%3cTD%3e%0d%0a++++++++++++++++%3cMerge%3eFalse%3c%2fMerge%3e%0d%0a++++++++++++++++%3cWidth%3e50.25%3c%2fWidth%3e%0d%0a++++++++++++++++%3cHeight%3e11.25%3c%2fHeight%3e%0d%0a++++++++++++++++%3cAlign%3eLeft%3c%2fAlign%3e%0d%0a++++++++++++++++%3cFontName%3eCalibri%3c%2fFontName%3e%0d%0a++++++++++++++++%3cWrapText%3eFalse%3c%2fWrapText%3e%0d%0a++++++++++++++++%3cFontSize%3e8%3c%2fFontSize%3e%0d%0a++++++++++++++++%3cX%3e8%3c%2fX%3e%0d%0a++++++++++++++++%3cY%3e46%3c%2fY%3e%0d%0a++++++++++++++++%3cChart%3e%0d%0a++++++++++++++++++%3cNameIndex%3e6%3c%2fNameIndex%3e%0d%0a++++++++++++++++++%3cZOrder%3e7%3c%2fZOrder%3e%0d%0a++++++++++++++++++%3cChartHeight%3e88.5%3c%2fChartHeight%3e%0d%0a++++++++++++++++++%3cChartWidth%3e197.25%3c%2fChartWidth%3e%0d%0a++++++++++++++++++%3cTopLeftRangeAddress%3e%3d'Dashboard'!%24H%2446%3c%2fTopLeftRangeAddress%3e%0d%0a++++++++++++++++++%3cAbsoluteTop%3e519.000061035156%3c%2fAbsoluteTop%3e%0d%0a++++++++++++++++++%3cAbsoluteLeft%3e371.25%3c%2fAbsoluteLeft%3e%0d%0a++++++++++++++++++%3cShiftTop%3e3%3c%2fShiftTop%3e%0d%0a++++++++++++++++++%3cShiftLeft%3e3%3c%2fShiftLeft%3e%0d%0a++++++++++++++++%3c%2fChart%3e%0d%0a++++++++++++++%3c%2fTD%3e%0d%0a++++++++++++++%3cTD%3e%0d%0a++++++++++++++++%3cMerge%3eFalse%3c%2fMerge%3e%0d%0a++++++++++++++++%3cWidth%3e50.25%3c%2fWidth%3e%0d%0a++++++++++++++++%3cHeight%3e11.25%3c%2fHeight%3e%0d%0a++++++++++++++++%3cAlign%3eLeft%3c%2fAlign%3e%0d%0a++++++++++++++++%3cFontName%3eCalibri%3c%2fFontName%3e%0d%0a++++++++++++++++%3cWrapText%3eFalse%3c%2fWrapText%3e%0d%0a++++++++++++++++%3cFontSize%3e8%3c%2fFontSize%3e%0d%0a++++++++++++++++%3cX%3e9%3c%2fX%3e%0d%0a++++++++++++++++%3cY%3e46%3c%2fY%3e%0d%0a++++++++++++++%3c%2fTD%3e%0d%0a++++++++++++++%3cTD%3e%0d%0a++++++++++++++++%3cMerge%3eFalse%3c%2fMerge%3e%0d%0a++++++++++++++++%3cWidth%3e50.25%3c%2fWidth%3e%0d%0a++++++++++++++++%3cHeight%3e11.25%3c%2fHeight%3e%0d%0a++++++++++++++++%3cAlign%3eLeft%3c%2fAlign%3e%0d%0a++++++++++++++++%3cFontName%3eCalibri%3c%2fFontName%3e%0d%0a++++++++++++++++%3cWrapText%3eFalse%3c%2fWrapText%3e%0d%0a++++++++++++++++%3cFontSize%3e8%3c%2fFontSize%3e%0d%0a++++++++++++++++%3cX%3e10%3c%2fX%3e%0d%0a++++++++++++++++%3cY%3e46%3c%2fY%3e%0d%0a++++++++++++++%3c%2fTD%3e%0d%0a++++++++++++++%3cTD%3e%0d%0a++++++++++++++++%3cMerge%3eFalse%3c%2fMerge%3e%0d%0a++++++++++++++++%3cWidth%3e50.25%3c%2fWidth%3e%0d%0a++++++++++++++++%3cHeight%3e11.25%3c%2fHeight%3e%0d%0a++++++++++++++++%3cAlign%3eLeft%3c%2fAlign%3e%0d%0a++++++++++++++++%3cFontName%3eCalibri%3c%2fFontName%3e%0d%0a++++++++++++++++%3cWrapText%3eFalse%3c%2fWrapText%3e%0d%0a++++++++++++++++%3cFontSize%3e8%3c%2fFontSize%3e%0d%0a++++++++++++++++%3cX%3e11%3c%2fX%3e%0d%0a++++++++++++++++%3cY%3e46%3c%2fY%3e%0d%0a++++++++++++++%3c%2fTD%3e%0d%0a++++++++++++++%3cTD%3e%0d%0a++++++++++++++++%3cMerge%3eFalse%3c%2fMerge%3e%0d%0a++++++++++++++++%3cWidth%3e50.25%3c%2fWidth%3e%0d%0a++++++++++++++++%3cHeight%3e11.25%3c%2fHeight%3e%0d%0a++++++++++++++++%3cAlign%3eLeft%3c%2fAlign%3e%0d%0a++++++++++++++++%3cFontName%3eCalibri%3c%2fFontName%3e%0d%0a++++++++++++++++%3cWrapText%3eFalse%3c%2fWrapText%3e%0d%0a++++++++++++++++%3cFontSize%3e8%3c%2fFontSize%3e%0d%0a++++++++++++++++%3cX%3e12%3c%2fX%3e%0d%0a++++++++++++++++%3cY%3e46%3c%2fY%3e%0d%0a++++++++++++++%3c%2fTD%3e%0d%0a++++++++++++++%3cTD%3e%0d%0a++++++++++++++++%3cMerge%3eFalse%3c%2fMerge%3e%0d%0a++++++++++++++++%3cWidth%3e50.25%3c%2fWidth%3e%0d%0a++++++++++++++++%3cHeight%3e11.25%3c%2fHeight%3e%0d%0a++++++++++++++++%3cAlign%3eLeft%3c%2fAlign%3e%0d%0a++++++++++++++++%3cFontName%3eCalibri%3c%2fFontName%3e%0d%0a++++++++++++++++%3cWrapText%3eFalse%3c%2fWrapText%3e%0d%0a++++++++++++++++%3cFontSize%3e8%3c%2fFontSize%3e%0d%0a++++++++++++++++%3cX%3e13%3c%2fX%3e%0d%0a++++++++++++++++%3cY%3e46%3c%2fY%3e%0d%0a++++++++++++++%3c%2fTD%3e%0d%0a++++++++++++++%3cTD%3e%0d%0a++++++++++++++++%3cMerge%3eFalse%3c%2fMerge%3e%0d%0a++++++++++++++++%3cWidth%3e50.25%3c%2fWidth%3e%0d%0a++++++++++++++++%3cHeight%3e11.25%3c%2fHeight%3e%0d%0a++++++++++++++++%3cAlign%3eLeft%3c%2fAlign%3e%0d%0a++++++++++++++++%3cFontName%3eCalibri%3c%2fFontName%3e%0d%0a++++++++++++++++%3cWrapText%3eFalse%3c%2fWrapText%3e%0d%0a++++++++++++++++%3cFontSize%3e8%3c%2fFontSize%3e%0d%0a++++++++++++++++%3cX%3e14%3c%2fX%3e%0d%0a++++++++++++++++%3cY%3e46%3c%2fY%3e%0d%0a++++++++++++++%3c%2fTD%3e%0d%0a++++++++++++++%3cTD%3e%0d%0a++++++++++++++++%3cMerge%3eFalse%3c%2fMerge%3e%0d%0a++++++++++++++++%3cWidth%3e50.25%3c%2fWidth%3e%0d%0a++++++++++++++++%3cHeight%3e11.25%3c%2fHeight%3e%0d%0a++++++++++++++++%3cAlign%3eLeft%3c%2fAlign%3e%0d%0a++++++++++++++++%3cFontName%3eCalibri%3c%2fFontName%3e%0d%0a++++++++++++++++%3cWrapText%3eFalse%3c%2fWrapText%3e%0d%0a++++++++++++++++%3cFontSize%3e8%3c%2fFontSize%3e%0d%0a++++++++++++++++%3cX%3e15%3c%2fX%3e%0d%0a++++++++++++++++%3cY%3e46%3c%2fY%3e%0d%0a++++++++++++++%3c%2fTD%3e%0d%0a++++++++++++++%3cTD%3e%0d%0a++++++++++++++++%3cMerge%3eFalse%3c%2fMerge%3e%0d%0a++++++++++++++++%3cWidth%3e50.25%3c%2fWidth%3e%0d%0a++++++++++++++++%3cHeight%3e11.25%3c%2fHeight%3e%0d%0a++++++++++++++++%3cAlign%3eLeft%3c%2fAlign%3e%0d%0a++++++++++++++++%3cFontName%3eCalibri%3c%2fFontName%3e%0d%0a++++++++++++++++%3cWrapText%3eFalse%3c%2fWrapText%3e%0d%0a++++++++++++++++%3cFontSize%3e8%3c%2fFontSize%3e%0d%0a++++++++++++++++%3cX%3e16%3c%2fX%3e%0d%0a++++++++++++++++%3cY%3e46%3c%2fY%3e%0d%0a++++++++++++++%3c%2fTD%3e%0d%0a++++++++++++++%3cTD%3e%0d%0a++++++++++++++++%3cMerge%3eFalse%3c%2fMerge%3e%0d%0a++++++++++++++++%3cWidth%3e50.25%3c%2fWidth%3e%0d%0a++++++++++++++++%3cHeight%3e11.25%3c%2fHeight%3e%0d%0a++++++++++++++++%3cAlign%3eLeft%3c%2fAlign%3e%0d%0a++++++++++++++++%3cFontName%3eCalibri%3c%2fFontName%3e%0d%0a++++++++++++++++%3cWrapText%3eFalse%3c%2fWrapText%3e%0d%0a++++++++++++++++%3cFontSize%3e8%3c%2fFontSize%3e%0d%0a++++++++++++++++%3cX%3e17%3c%2fX%3e%0d%0a++++++++++++++++%3cY%3e46%3c%2fY%3e%0d%0a++++++++++++++%3c%2fTD%3e%0d%0a++++++++++++++%3cTD%3e%0d%0a++++++++++++++++%3cMerge%3eFalse%3c%2fMerge%3e%0d%0a++++++++++++++++%3cWidth%3e15%3c%2fWidth%3e%0d%0a++++++++++++++++%3cHeight%3e11.25%3c%2fHeight%3e%0d%0a++++++++++++++++%3cAlign%3eLeft%3c%2fAlign%3e%0d%0a++++++++++++++++%3cFontName%3eCalibri%3c%2fFontName%3e%0d%0a++++++++++++++++%3cWrapText%3eFalse%3c%2fWrapText%3e%0d%0a++++++++++++++++%3cFontSize%3e8%3c%2fFontSize%3e%0d%0a++++++++++++++++%3cX%3e18%3c%2fX%3e%0d%0a++++++++++++++++%3cY%3e46%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47%3c%2fY%3e%0d%0a++++++++++++++%3c%2fTD%3e%0d%0a++++++++++++++%3cTD%3e%0d%0a++++++++++++++++%3cMerge%3eFalse%3c%2fMerge%3e%0d%0a++++++++++++++++%3cWidth%3e48%3c%2fWidth%3e%0d%0a++++++++++++++++%3cHeight%3e11.25%3c%2fHeight%3e%0d%0a++++++++++++++++%3cAlign%3eLeft%3c%2fAlign%3e%0d%0a++++++++++++++++%3cFontName%3eCalibri%3c%2fFontName%3e%0d%0a++++++++++++++++%3cWrapText%3eFalse%3c%2fWrapText%3e%0d%0a++++++++++++++++%3cFontSize%3e8%3c%2fFontSize%3e%0d%0a++++++++++++++++%3cX%3e2%3c%2fX%3e%0d%0a++++++++++++++++%3cY%3e47%3c%2fY%3e%0d%0a++++++++++++++%3c%2fTD%3e%0d%0a++++++++++++++%3cTD%3e%0d%0a++++++++++++++++%3cMerge%3eFalse%3c%2fMerge%3e%0d%0a++++++++++++++++%3cWidth%3e66%3c%2fWidth%3e%0d%0a++++++++++++++++%3cHeight%3e11.25%3c%2fHeight%3e%0d%0a++++++++++++++++%3cAlign%3eLeft%3c%2fAlign%3e%0d%0a++++++++++++++++%3cFontName%3eCalibri%3c%2fFontName%3e%0d%0a++++++++++++++++%3cWrapText%3eFalse%3c%2fWrapText%3e%0d%0a++++++++++++++++%3cFontSize%3e8%3c%2fFontSize%3e%0d%0a++++++++++++++++%3cX%3e3%3c%2fX%3e%0d%0a++++++++++++++++%3cY%3e47%3c%2fY%3e%0d%0a++++++++++++++%3c%2fTD%3e%0d%0a++++++++++++++%3cTD%3e%0d%0a++++++++++++++++%3cStyle%3eClass5%3c%2fStyle%3e%0d%0a++++++++++++++++%3cMerge%3eFalse%3c%2fMerge%3e%0d%0a++++++++++++++++%3cWidth%3e57.75%3c%2fWidth%3e%0d%0a++++++++++++++++%3cText%3eHire+Date%3c%2fText%3e%0d%0a++++++++++++++++%3cHeight%3e11.25%3c%2fHeight%3e%0d%0a++++++++++++++++%3cAlign%3eLeft%3c%2fAlign%3e%0d%0a++++++++++++++++%3cFontName%3eCalibri%3c%2fFontName%3e%0d%0a++++++++++++++++%3cWrapText%3eFalse%3c%2fWrapText%3e%0d%0a++++++++++++++++%3cFontSize%3e8%3c%2fFontSize%3e%0d%0a++++++++++++++++%3cX%3e4%3c%2fX%3e%0d%0a++++++++++++++++%3cY%3e47%3c%2fY%3e%0d%0a++++++++++++++%3c%2fTD%3e%0d%0a++++++++++++++%3cTD%3e%0d%0a++++++++++++++++%3cMerge%3eFalse%3c%2fMerge%3e%0d%0a++++++++++++++++%3cFormat%3em%2fd%2fyy%3b%40%3c%2fFormat%3e%0d%0a++++++++++++++++%3cWidth%3e50.25%3c%2fWidth%3e%0d%0a++++++++++++++++%3cHeight%3e11.25%3c%2fHeight%3e%0d%0a++++++++++++++++%3cAlign%3eLeft%3c%2fAlign%3e%0d%0a++++++++++++++++%3cFontName%3eCalibri%3c%2fFontName%3e%0d%0a++++++++++++++++%3cWrapText%3eFalse%3c%2fWrapText%3e%0d%0a++++++++++++++++%3cFontSize%3e8%3c%2fFontSize%3e%0d%0a++++++++++++++++%3cX%3e5%3c%2fX%3e%0d%0a++++++++++++++++%3cY%3e47%3c%2fY%3e%0d%0a++++++++++++++%3c%2fTD%3e%0d%0a++++++++++++++%3cTD%3e%0d%0a++++++++++++++++%3cStyle%3eClass5%3c%2fStyle%3e%0d%0a++++++++++++++++%3cMerge%3eFalse%3c%2fMerge%3e%0d%0a++++++++++++++++%3cWidth%3e63.75%3c%2fWidth%3e%0d%0a++++++++++++++++%3cText%3eOvertime%3c%2fText%3e%0d%0a++++++++++++++++%3cHeight%3e11.25%3c%2fHeight%3e%0d%0a++++++++++++++++%3cAlign%3eLeft%3c%2fAlign%3e%0d%0a++++++++++++++++%3cFontName%3eCalibri%3c%2fFontName%3e%0d%0a++++++++++++++++%3cWrapText%3eFalse%3c%2fWrapText%3e%0d%0a++++++++++++++++%3cFontSize%3e8%3c%2fFontSize%3e%0d%0a++++++++++++++++%3cX%3e6%3c%2fX%3e%0d%0a++++++++++++++++%3cY%3e47%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47%3c%2fY%3e%0d%0a++++++++++++++%3c%2fTD%3e%0d%0a++++++++++++++%3cTD%3e%0d%0a++++++++++++++++%3cMerge%3eFalse%3c%2fMerge%3e%0d%0a++++++++++++++++%3cWidth%3e50.25%3c%2fWidth%3e%0d%0a++++++++++++++++%3cHeight%3e11.25%3c%2fHeight%3e%0d%0a++++++++++++++++%3cAlign%3eLeft%3c%2fAlign%3e%0d%0a++++++++++++++++%3cFontName%3eCalibri%3c%2fFontName%3e%0d%0a++++++++++++++++%3cWrapText%3eFalse%3c%2fWrapText%3e%0d%0a++++++++++++++++%3cFontSize%3e8%3c%2fFontSize%3e%0d%0a++++++++++++++++%3cX%3e8%3c%2fX%3e%0d%0a++++++++++++++++%3cY%3e47%3c%2fY%3e%0d%0a++++++++++++++%3c%2fTD%3e%0d%0a++++++++++++++%3cTD%3e%0d%0a++++++++++++++++%3cMerge%3eFalse%3c%2fMerge%3e%0d%0a++++++++++++++++%3cWidth%3e50.25%3c%2fWidth%3e%0d%0a++++++++++++++++%3cHeight%3e11.25%3c%2fHeight%3e%0d%0a++++++++++++++++%3cAlign%3eLeft%3c%2fAlign%3e%0d%0a++++++++++++++++%3cFontName%3eCalibri%3c%2fFontName%3e%0d%0a++++++++++++++++%3cWrapText%3eFalse%3c%2fWrapText%3e%0d%0a++++++++++++++++%3cFontSize%3e8%3c%2fFontSize%3e%0d%0a++++++++++++++++%3cX%3e9%3c%2fX%3e%0d%0a++++++++++++++++%3cY%3e47%3c%2fY%3e%0d%0a++++++++++++++%3c%2fTD%3e%0d%0a++++++++++++++%3cTD%3e%0d%0a++++++++++++++++%3cMerge%3eFalse%3c%2fMerge%3e%0d%0a++++++++++++++++%3cWidth%3e50.25%3c%2fWidth%3e%0d%0a++++++++++++++++%3cHeight%3e11.25%3c%2fHeight%3e%0d%0a++++++++++++++++%3cAlign%3eLeft%3c%2fAlign%3e%0d%0a++++++++++++++++%3cFontName%3eCalibri%3c%2fFontName%3e%0d%0a++++++++++++++++%3cWrapText%3eFalse%3c%2fWrapText%3e%0d%0a++++++++++++++++%3cFontSize%3e8%3c%2fFontSize%3e%0d%0a++++++++++++++++%3cX%3e10%3c%2fX%3e%0d%0a++++++++++++++++%3cY%3e47%3c%2fY%3e%0d%0a++++++++++++++%3c%2fTD%3e%0d%0a++++++++++++++%3cTD%3e%0d%0a++++++++++++++++%3cMerge%3eFalse%3c%2fMerge%3e%0d%0a++++++++++++++++%3cWidth%3e50.25%3c%2fWidth%3e%0d%0a++++++++++++++++%3cHeight%3e11.25%3c%2fHeight%3e%0d%0a++++++++++++++++%3cAlign%3eLeft%3c%2fAlign%3e%0d%0a++++++++++++++++%3cFontName%3eCalibri%3c%2fFontName%3e%0d%0a++++++++++++++++%3cWrapText%3eFalse%3c%2fWrapText%3e%0d%0a++++++++++++++++%3cFontSize%3e8%3c%2fFontSize%3e%0d%0a++++++++++++++++%3cX%3e11%3c%2fX%3e%0d%0a++++++++++++++++%3cY%3e47%3c%2fY%3e%0d%0a++++++++++++++%3c%2fTD%3e%0d%0a++++++++++++++%3cTD%3e%0d%0a++++++++++++++++%3cMerge%3eFalse%3c%2fMerge%3e%0d%0a++++++++++++++++%3cWidth%3e50.25%3c%2fWidth%3e%0d%0a++++++++++++++++%3cHeight%3e11.25%3c%2fHeight%3e%0d%0a++++++++++++++++%3cAlign%3eLeft%3c%2fAlign%3e%0d%0a++++++++++++++++%3cFontName%3eCalibri%3c%2fFontName%3e%0d%0a++++++++++++++++%3cWrapText%3eFalse%3c%2fWrapText%3e%0d%0a++++++++++++++++%3cFontSize%3e8%3c%2fFontSize%3e%0d%0a++++++++++++++++%3cX%3e12%3c%2fX%3e%0d%0a++++++++++++++++%3cY%3e47%3c%2fY%3e%0d%0a++++++++++++++%3c%2fTD%3e%0d%0a++++++++++++++%3cTD%3e%0d%0a++++++++++++++++%3cMerge%3eFalse%3c%2fMerge%3e%0d%0a++++++++++++++++%3cWidth%3e50.25%3c%2fWidth%3e%0d%0a++++++++++++++++%3cHeight%3e11.25%3c%2fHeight%3e%0d%0a++++++++++++++++%3cAlign%3eLeft%3c%2fAlign%3e%0d%0a++++++++++++++++%3cFontName%3eCalibri%3c%2fFontName%3e%0d%0a++++++++++++++++%3cWrapText%3eFalse%3c%2fWrapText%3e%0d%0a++++++++++++++++%3cFontSize%3e8%3c%2fFontSize%3e%0d%0a++++++++++++++++%3cX%3e13%3c%2fX%3e%0d%0a++++++++++++++++%3cY%3e47%3c%2fY%3e%0d%0a++++++++++++++%3c%2fTD%3e%0d%0a++++++++++++++%3cTD%3e%0d%0a++++++++++++++++%3cMerge%3eFalse%3c%2fMerge%3e%0d%0a++++++++++++++++%3cWidth%3e50.25%3c%2fWidth%3e%0d%0a++++++++++++++++%3cHeight%3e11.25%3c%2fHeight%3e%0d%0a++++++++++++++++%3cAlign%3eLeft%3c%2fAlign%3e%0d%0a++++++++++++++++%3cFontName%3eCalibri%3c%2fFontName%3e%0d%0a++++++++++++++++%3cWrapText%3eFalse%3c%2fWrapText%3e%0d%0a++++++++++++++++%3cFontSize%3e8%3c%2fFontSize%3e%0d%0a++++++++++++++++%3cX%3e14%3c%2fX%3e%0d%0a++++++++++++++++%3cY%3e47%3c%2fY%3e%0d%0a++++++++++++++%3c%2fTD%3e%0d%0a++++++++++++++%3cTD%3e%0d%0a++++++++++++++++%3cMerge%3eFalse%3c%2fMerge%3e%0d%0a++++++++++++++++%3cWidth%3e50.25%3c%2fWidth%3e%0d%0a++++++++++++++++%3cHeight%3e11.25%3c%2fHeight%3e%0d%0a++++++++++++++++%3cAlign%3eLeft%3c%2fAlign%3e%0d%0a++++++++++++++++%3cFontName%3eCalibri%3c%2fFontName%3e%0d%0a++++++++++++++++%3cWrapText%3eFalse%3c%2fWrapText%3e%0d%0a++++++++++++++++%3cFontSize%3e8%3c%2fFontSize%3e%0d%0a++++++++++++++++%3cX%3e15%3c%2fX%3e%0d%0a++++++++++++++++%3cY%3e47%3c%2fY%3e%0d%0a++++++++++++++%3c%2fTD%3e%0d%0a++++++++++++++%3cTD%3e%0d%0a++++++++++++++++%3cMerge%3eFalse%3c%2fMerge%3e%0d%0a++++++++++++++++%3cWidth%3e50.25%3c%2fWidth%3e%0d%0a++++++++++++++++%3cHeight%3e11.25%3c%2fHeight%3e%0d%0a++++++++++++++++%3cAlign%3eLeft%3c%2fAlign%3e%0d%0a++++++++++++++++%3cFontName%3eCalibri%3c%2fFontName%3e%0d%0a++++++++++++++++%3cWrapText%3eFalse%3c%2fWrapText%3e%0d%0a++++++++++++++++%3cFontSize%3e8%3c%2fFontSize%3e%0d%0a++++++++++++++++%3cX%3e16%3c%2fX%3e%0d%0a++++++++++++++++%3cY%3e47%3c%2fY%3e%0d%0a++++++++++++++%3c%2fTD%3e%0d%0a++++++++++++++%3cTD%3e%0d%0a++++++++++++++++%3cMerge%3eFalse%3c%2fMerge%3e%0d%0a++++++++++++++++%3cWidth%3e50.25%3c%2fWidth%3e%0d%0a++++++++++++++++%3cHeight%3e11.25%3c%2fHeight%3e%0d%0a++++++++++++++++%3cAlign%3eLeft%3c%2fAlign%3e%0d%0a++++++++++++++++%3cFontName%3eCalibri%3c%2fFontName%3e%0d%0a++++++++++++++++%3cWrapText%3eFalse%3c%2fWrapText%3e%0d%0a++++++++++++++++%3cFontSize%3e8%3c%2fFontSize%3e%0d%0a++++++++++++++++%3cX%3e17%3c%2fX%3e%0d%0a++++++++++++++++%3cY%3e47%3c%2fY%3e%0d%0a++++++++++++++%3c%2fTD%3e%0d%0a++++++++++++++%3cTD%3e%0d%0a++++++++++++++++%3cMerge%3eFalse%3c%2fMerge%3e%0d%0a++++++++++++++++%3cWidth%3e15%3c%2fWidth%3e%0d%0a++++++++++++++++%3cHeight%3e11.25%3c%2fHeight%3e%0d%0a++++++++++++++++%3cAlign%3eLeft%3c%2fAlign%3e%0d%0a++++++++++++++++%3cFontName%3eCalibri%3c%2fFontName%3e%0d%0a++++++++++++++++%3cWrapText%3eFalse%3c%2fWrapText%3e%0d%0a++++++++++++++++%3cFontSize%3e8%3c%2fFontSize%3e%0d%0a++++++++++++++++%3cX%3e18%3c%2fX%3e%0d%0a++++++++++++++++%3cY%3e47%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48%3c%2fY%3e%0d%0a++++++++++++++%3c%2fTD%3e%0d%0a++++++++++++++%3cTD%3e%0d%0a++++++++++++++++%3cMerge%3eFalse%3c%2fMerge%3e%0d%0a++++++++++++++++%3cWidth%3e48%3c%2fWidth%3e%0d%0a++++++++++++++++%3cHeight%3e11.25%3c%2fHeight%3e%0d%0a++++++++++++++++%3cAlign%3eLeft%3c%2fAlign%3e%0d%0a++++++++++++++++%3cFontName%3eCalibri%3c%2fFontName%3e%0d%0a++++++++++++++++%3cWrapText%3eFalse%3c%2fWrapText%3e%0d%0a++++++++++++++++%3cFontSize%3e8%3c%2fFontSize%3e%0d%0a++++++++++++++++%3cX%3e2%3c%2fX%3e%0d%0a++++++++++++++++%3cY%3e48%3c%2fY%3e%0d%0a++++++++++++++%3c%2fTD%3e%0d%0a++++++++++++++%3cTD%3e%0d%0a++++++++++++++++%3cMerge%3eFalse%3c%2fMerge%3e%0d%0a++++++++++++++++%3cWidth%3e66%3c%2fWidth%3e%0d%0a++++++++++++++++%3cHeight%3e11.25%3c%2fHeight%3e%0d%0a++++++++++++++++%3cAlign%3eLeft%3c%2fAlign%3e%0d%0a++++++++++++++++%3cFontName%3eCalibri%3c%2fFontName%3e%0d%0a++++++++++++++++%3cWrapText%3eFalse%3c%2fWrapText%3e%0d%0a++++++++++++++++%3cFontSize%3e8%3c%2fFontSize%3e%0d%0a++++++++++++++++%3cX%3e3%3c%2fX%3e%0d%0a++++++++++++++++%3cY%3e48%3c%2fY%3e%0d%0a++++++++++++++%3c%2fTD%3e%0d%0a++++++++++++++%3cTD%3e%0d%0a++++++++++++++++%3cStyle%3eClass5%3c%2fStyle%3e%0d%0a++++++++++++++++%3cMerge%3eFalse%3c%2fMerge%3e%0d%0a++++++++++++++++%3cWidth%3e57.75%3c%2fWidth%3e%0d%0a++++++++++++++++%3cText%3eLocation%3c%2fText%3e%0d%0a++++++++++++++++%3cHeight%3e11.25%3c%2fHeight%3e%0d%0a++++++++++++++++%3cAlign%3eLeft%3c%2fAlign%3e%0d%0a++++++++++++++++%3cFontName%3eCalibri%3c%2fFontName%3e%0d%0a++++++++++++++++%3cWrapText%3eFalse%3c%2fWrapText%3e%0d%0a++++++++++++++++%3cFontSize%3e8%3c%2fFontSize%3e%0d%0a++++++++++++++++%3cX%3e4%3c%2fX%3e%0d%0a++++++++++++++++%3cY%3e48%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48%3c%2fY%3e%0d%0a++++++++++++++%3c%2fTD%3e%0d%0a++++++++++++++%3cTD%3e%0d%0a++++++++++++++++%3cStyle%3eClass5%3c%2fStyle%3e%0d%0a++++++++++++++++%3cMerge%3eFalse%3c%2fMerge%3e%0d%0a++++++++++++++++%3cWidth%3e63.75%3c%2fWidth%3e%0d%0a++++++++++++++++%3cText%3eCommission%3c%2fText%3e%0d%0a++++++++++++++++%3cHeight%3e11.25%3c%2fHeight%3e%0d%0a++++++++++++++++%3cAlign%3eLeft%3c%2fAlign%3e%0d%0a++++++++++++++++%3cFontName%3eCalibri%3c%2fFontName%3e%0d%0a++++++++++++++++%3cWrapText%3eFalse%3c%2fWrapText%3e%0d%0a++++++++++++++++%3cFontSize%3e8%3c%2fFontSize%3e%0d%0a++++++++++++++++%3cX%3e6%3c%2fX%3e%0d%0a++++++++++++++++%3cY%3e48%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48%3c%2fY%3e%0d%0a++++++++++++++%3c%2fTD%3e%0d%0a++++++++++++++%3cTD%3e%0d%0a++++++++++++++++%3cMerge%3eFalse%3c%2fMerge%3e%0d%0a++++++++++++++++%3cWidth%3e50.25%3c%2fWidth%3e%0d%0a++++++++++++++++%3cHeight%3e11.25%3c%2fHeight%3e%0d%0a++++++++++++++++%3cAlign%3eLeft%3c%2fAlign%3e%0d%0a++++++++++++++++%3cFontName%3eCalibri%3c%2fFontName%3e%0d%0a++++++++++++++++%3cWrapText%3eFalse%3c%2fWrapText%3e%0d%0a++++++++++++++++%3cFontSize%3e8%3c%2fFontSize%3e%0d%0a++++++++++++++++%3cX%3e8%3c%2fX%3e%0d%0a++++++++++++++++%3cY%3e48%3c%2fY%3e%0d%0a++++++++++++++%3c%2fTD%3e%0d%0a++++++++++++++%3cTD%3e%0d%0a++++++++++++++++%3cMerge%3eFalse%3c%2fMerge%3e%0d%0a++++++++++++++++%3cWidth%3e50.25%3c%2fWidth%3e%0d%0a++++++++++++++++%3cHeight%3e11.25%3c%2fHeight%3e%0d%0a++++++++++++++++%3cAlign%3eLeft%3c%2fAlign%3e%0d%0a++++++++++++++++%3cFontName%3eCalibri%3c%2fFontName%3e%0d%0a++++++++++++++++%3cWrapText%3eFalse%3c%2fWrapText%3e%0d%0a++++++++++++++++%3cFontSize%3e8%3c%2fFontSize%3e%0d%0a++++++++++++++++%3cX%3e9%3c%2fX%3e%0d%0a++++++++++++++++%3cY%3e48%3c%2fY%3e%0d%0a++++++++++++++%3c%2fTD%3e%0d%0a++++++++++++++%3cTD%3e%0d%0a++++++++++++++++%3cMerge%3eFalse%3c%2fMerge%3e%0d%0a++++++++++++++++%3cWidth%3e50.25%3c%2fWidth%3e%0d%0a++++++++++++++++%3cHeight%3e11.25%3c%2fHeight%3e%0d%0a++++++++++++++++%3cAlign%3eLeft%3c%2fAlign%3e%0d%0a++++++++++++++++%3cFontName%3eCalibri%3c%2fFontName%3e%0d%0a++++++++++++++++%3cWrapText%3eFalse%3c%2fWrapText%3e%0d%0a++++++++++++++++%3cFontSize%3e8%3c%2fFontSize%3e%0d%0a++++++++++++++++%3cX%3e10%3c%2fX%3e%0d%0a++++++++++++++++%3cY%3e48%3c%2fY%3e%0d%0a++++++++++++++%3c%2fTD%3e%0d%0a++++++++++++++%3cTD%3e%0d%0a++++++++++++++++%3cMerge%3eFalse%3c%2fMerge%3e%0d%0a++++++++++++++++%3cWidth%3e50.25%3c%2fWidth%3e%0d%0a++++++++++++++++%3cHeight%3e11.25%3c%2fHeight%3e%0d%0a++++++++++++++++%3cAlign%3eLeft%3c%2fAlign%3e%0d%0a++++++++++++++++%3cFontName%3eCalibri%3c%2fFontName%3e%0d%0a++++++++++++++++%3cWrapText%3eFalse%3c%2fWrapText%3e%0d%0a++++++++++++++++%3cFontSize%3e8%3c%2fFontSize%3e%0d%0a++++++++++++++++%3cX%3e11%3c%2fX%3e%0d%0a++++++++++++++++%3cY%3e48%3c%2fY%3e%0d%0a++++++++++++++%3c%2fTD%3e%0d%0a++++++++++++++%3cTD%3e%0d%0a++++++++++++++++%3cMerge%3eFalse%3c%2fMerge%3e%0d%0a++++++++++++++++%3cWidth%3e50.25%3c%2fWidth%3e%0d%0a++++++++++++++++%3cHeight%3e11.25%3c%2fHeight%3e%0d%0a++++++++++++++++%3cAlign%3eLeft%3c%2fAlign%3e%0d%0a++++++++++++++++%3cFontName%3eCalibri%3c%2fFontName%3e%0d%0a++++++++++++++++%3cWrapText%3eFalse%3c%2fWrapText%3e%0d%0a++++++++++++++++%3cFontSize%3e8%3c%2fFontSize%3e%0d%0a++++++++++++++++%3cX%3e12%3c%2fX%3e%0d%0a++++++++++++++++%3cY%3e48%3c%2fY%3e%0d%0a++++++++++++++%3c%2fTD%3e%0d%0a++++++++++++++%3cTD%3e%0d%0a++++++++++++++++%3cMerge%3eFalse%3c%2fMerge%3e%0d%0a++++++++++++++++%3cWidth%3e50.25%3c%2fWidth%3e%0d%0a++++++++++++++++%3cHeight%3e11.25%3c%2fHeight%3e%0d%0a++++++++++++++++%3cAlign%3eLeft%3c%2fAlign%3e%0d%0a++++++++++++++++%3cFontName%3eCalibri%3c%2fFontName%3e%0d%0a++++++++++++++++%3cWrapText%3eFalse%3c%2fWrapText%3e%0d%0a++++++++++++++++%3cFontSize%3e8%3c%2fFontSize%3e%0d%0a++++++++++++++++%3cX%3e13%3c%2fX%3e%0d%0a++++++++++++++++%3cY%3e48%3c%2fY%3e%0d%0a++++++++++++++%3c%2fTD%3e%0d%0a++++++++++++++%3cTD%3e%0d%0a++++++++++++++++%3cMerge%3eFalse%3c%2fMerge%3e%0d%0a++++++++++++++++%3cWidth%3e50.25%3c%2fWidth%3e%0d%0a++++++++++++++++%3cHeight%3e11.25%3c%2fHeight%3e%0d%0a++++++++++++++++%3cAlign%3eLeft%3c%2fAlign%3e%0d%0a++++++++++++++++%3cFontName%3eCalibri%3c%2fFontName%3e%0d%0a++++++++++++++++%3cWrapText%3eFalse%3c%2fWrapText%3e%0d%0a++++++++++++++++%3cFontSize%3e8%3c%2fFontSize%3e%0d%0a++++++++++++++++%3cX%3e14%3c%2fX%3e%0d%0a++++++++++++++++%3cY%3e48%3c%2fY%3e%0d%0a++++++++++++++%3c%2fTD%3e%0d%0a++++++++++++++%3cTD%3e%0d%0a++++++++++++++++%3cMerge%3eFalse%3c%2fMerge%3e%0d%0a++++++++++++++++%3cWidth%3e50.25%3c%2fWidth%3e%0d%0a++++++++++++++++%3cHeight%3e11.25%3c%2fHeight%3e%0d%0a++++++++++++++++%3cAlign%3eLeft%3c%2fAlign%3e%0d%0a++++++++++++++++%3cFontName%3eCalibri%3c%2fFontName%3e%0d%0a++++++++++++++++%3cWrapText%3eFalse%3c%2fWrapText%3e%0d%0a++++++++++++++++%3cFontSize%3e8%3c%2fFontSize%3e%0d%0a++++++++++++++++%3cX%3e15%3c%2fX%3e%0d%0a++++++++++++++++%3cY%3e48%3c%2fY%3e%0d%0a++++++++++++++%3c%2fTD%3e%0d%0a++++++++++++++%3cTD%3e%0d%0a++++++++++++++++%3cMerge%3eFalse%3c%2fMerge%3e%0d%0a++++++++++++++++%3cWidth%3e50.25%3c%2fWidth%3e%0d%0a++++++++++++++++%3cHeight%3e11.25%3c%2fHeight%3e%0d%0a++++++++++++++++%3cAlign%3eLeft%3c%2fAlign%3e%0d%0a++++++++++++++++%3cFontName%3eCalibri%3c%2fFontName%3e%0d%0a++++++++++++++++%3cWrapText%3eFalse%3c%2fWrapText%3e%0d%0a++++++++++++++++%3cFontSize%3e8%3c%2fFontSize%3e%0d%0a++++++++++++++++%3cX%3e16%3c%2fX%3e%0d%0a++++++++++++++++%3cY%3e48%3c%2fY%3e%0d%0a+++++++</t>
  </si>
  <si>
    <t xml:space="preserve"> +++++++%3c%2fTD%3e%0d%0a++++++++++++++%3cTD%3e%0d%0a++++++++++++++++%3cMerge%3eFalse%3c%2fMerge%3e%0d%0a++++++++++++++++%3cWidth%3e50.25%3c%2fWidth%3e%0d%0a++++++++++++++++%3cHeight%3e11.25%3c%2fHeight%3e%0d%0a++++++++++++++++%3cAlign%3eLeft%3c%2fAlign%3e%0d%0a++++++++++++++++%3cFontName%3eCalibri%3c%2fFontName%3e%0d%0a++++++++++++++++%3cWrapText%3eFalse%3c%2fWrapText%3e%0d%0a++++++++++++++++%3cFontSize%3e8%3c%2fFontSize%3e%0d%0a++++++++++++++++%3cX%3e17%3c%2fX%3e%0d%0a++++++++++++++++%3cY%3e48%3c%2fY%3e%0d%0a++++++++++++++%3c%2fTD%3e%0d%0a++++++++++++++%3cTD%3e%0d%0a++++++++++++++++%3cMerge%3eFalse%3c%2fMerge%3e%0d%0a++++++++++++++++%3cWidth%3e15%3c%2fWidth%3e%0d%0a++++++++++++++++%3cHeight%3e11.25%3c%2fHeight%3e%0d%0a++++++++++++++++%3cAlign%3eLeft%3c%2fAlign%3e%0d%0a++++++++++++++++%3cFontName%3eCalibri%3c%2fFontName%3e%0d%0a++++++++++++++++%3cWrapText%3eFalse%3c%2fWrapText%3e%0d%0a++++++++++++++++%3cFontSize%3e8%3c%2fFontSize%3e%0d%0a++++++++++++++++%3cX%3e18%3c%2fX%3e%0d%0a++++++++++++++++%3cY%3e48%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49%3c%2fY%3e%0d%0a++++++++++++++%3c%2fTD%3e%0d%0a++++++++++++++%3cTD%3e%0d%0a++++++++++++++++%3cMerge%3eFalse%3c%2fMerge%3e%0d%0a++++++++++++++++%3cWidth%3e48%3c%2fWidth%3e%0d%0a++++++++++++++++%3cHeight%3e11.25%3c%2fHeight%3e%0d%0a++++++++++++++++%3cAlign%3eLeft%3c%2fAlign%3e%0d%0a++++++++++++++++%3cFontName%3eCalibri%3c%2fFontName%3e%0d%0a++++++++++++++++%3cWrapText%3eFalse%3c%2fWrapText%3e%0d%0a++++++++++++++++%3cFontSize%3e8%3c%2fFontSize%3e%0d%0a++++++++++++++++%3cX%3e2%3c%2fX%3e%0d%0a++++++++++++++++%3cY%3e49%3c%2fY%3e%0d%0a++++++++++++++%3c%2fTD%3e%0d%0a++++++++++++++%3cTD%3e%0d%0a++++++++++++++++%3cMerge%3eFalse%3c%2fMerge%3e%0d%0a++++++++++++++++%3cWidth%3e66%3c%2fWidth%3e%0d%0a++++++++++++++++%3cHeight%3e11.25%3c%2fHeight%3e%0d%0a++++++++++++++++%3cAlign%3eLeft%3c%2fAlign%3e%0d%0a++++++++++++++++%3cFontName%3eCalibri%3c%2fFontName%3e%0d%0a++++++++++++++++%3cWrapText%3eFalse%3c%2fWrapText%3e%0d%0a++++++++++++++++%3cFontSize%3e8%3c%2fFontSize%3e%0d%0a++++++++++++++++%3cX%3e3%3c%2fX%3e%0d%0a++++++++++++++++%3cY%3e49%3c%2fY%3e%0d%0a++++++++++++++%3c%2fTD%3e%0d%0a++++++++++++++%3cTD%3e%0d%0a++++++++++++++++%3cStyle%3eClass5%3c%2fStyle%3e%0d%0a++++++++++++++++%3cMerge%3eFalse%3c%2fMerge%3e%0d%0a++++++++++++++++%3cWidth%3e57.75%3c%2fWidth%3e%0d%0a++++++++++++++++%3cText%3eTerm.+Date%3c%2fText%3e%0d%0a++++++++++++++++%3cHeight%3e11.25%3c%2fHeight%3e%0d%0a++++++++++++++++%3cAlign%3eLeft%3c%2fAlign%3e%0d%0a++++++++++++++++%3cFontName%3eCalibri%3c%2fFontName%3e%0d%0a++++++++++++++++%3cWrapText%3eFalse%3c%2fWrapText%3e%0d%0a++++++++++++++++%3cFontSize%3e8%3c%2fFontSize%3e%0d%0a++++++++++++++++%3cX%3e4%3c%2fX%3e%0d%0a++++++++++++++++%3cY%3e49%3c%2fY%3e%0d%0a++++++++++++++%3c%2fTD%3e%0d%0a++++++++++++++%3cTD%3e%0d%0a++++++++++++++++%3cMerge%3eFalse%3c%2fMerge%3e%0d%0a++++++++++++++++%3cFormat%3em%2fd%2fyy%3b%40%3c%2fFormat%3e%0d%0a++++++++++++++++%3cWidth%3e50.25%3c%2fWidth%3e%0d%0a++++++++++++++++%3cHeight%3e11.25%3c%2fHeight%3e%0d%0a++++++++++++++++%3cAlign%3eLeft%3c%2fAlign%3e%0d%0a++++++++++++++++%3cFontName%3eCalibri%3c%2fFontName%3e%0d%0a++++++++++++++++%3cWrapText%3eFalse%3c%2fWrapText%3e%0d%0a++++++++++++++++%3cFontSize%3e8%3c%2fFontSize%3e%0d%0a++++++++++++++++%3cX%3e5%3c%2fX%3e%0d%0a++++++++++++++++%3cY%3e49%3c%2fY%3e%0d%0a++++++++++++++%3c%2fTD%3e%0d%0a++++++++++++++%3cTD%3e%0d%0a++++++++++++++++%3cStyle%3eClass5%3c%2fStyle%3e%0d%0a++++++++++++++++%3cMerge%3eFalse%3c%2fMerge%3e%0d%0a++++++++++++++++%3cWidth%3e63.75%3c%2fWidth%3e%0d%0a++++++++++++++++%3cText%3eTotal+Comp.%3c%2fText%3e%0d%0a++++++++++++++++%3cHeight%3e11.25%3c%2fHeight%3e%0d%0a++++++++++++++++%3cAlign%3eLeft%3c%2fAlign%3e%0d%0a++++++++++++++++%3cFontName%3eCalibri%3c%2fFontName%3e%0d%0a++++++++++++++++%3cWrapText%3eFalse%3c%2fWrapText%3e%0d%0a++++++++++++++++%3cFontSize%3e8%3c%2fFontSize%3e%0d%0a++++++++++++++++%3cX%3e6%3c%2fX%3e%0d%0a++++++++++++++++%3cY%3e49%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49%3c%2fY%3e%0d%0a++++++++++++++%3c%2fTD%3e%0d%0a++++++++++++++%3cTD%3e%0d%0a++++++++++++++++%3cMerge%3eFalse%3c%2fMerge%3e%0d%0a++++++++++++++++%3cWidth%3e50.25%3c%2fWidth%3e%0d%0a++++++++++++++++%3cHeight%3e11.25%3c%2fHeight%3e%0d%0a++++++++++++++++%3cAlign%3eLeft%3c%2fAlign%3e%0d%0a++++++++++++++++%3cFontName%3eCalibri%3c%2fFontName%3e%0d%0a++++++++++++++++%3cWrapText%3eFalse%3c%2fWrapText%3e%0d%0a++++++++++++++++%3cFontSize%3e8%3c%2fFontSize%3e%0d%0a++++++++++++++++%3cX%3e8%3c%2fX%3e%0d%0a++++++++++++++++%3cY%3e49%3c%2fY%3e%0d%0a++++++++++++++%3c%2fTD%3e%0d%0a++++++++++++++%3cTD%3e%0d%0a++++++++++++++++%3cMerge%3eFalse%3c%2fMerge%3e%0d%0a++++++++++++++++%3cWidth%3e50.25%3c%2fWidth%3e%0d%0a++++++++++++++++%3cHeight%3e11.25%3c%2fHeight%3e%0d%0a++++++++++++++++%3cAlign%3eLeft%3c%2fAlign%3e%0d%0a++++++++++++++++%3cFontName%3eCalibri%3c%2fFontName%3e%0d%0a++++++++++++++++%3cWrapText%3eFalse%3c%2fWrapText%3e%0d%0a++++++++++++++++%3cFontSize%3e8%3c%2fFontSize%3e%0d%0a++++++++++++++++%3cX%3e9%3c%2fX%3e%0d%0a++++++++++++++++%3cY%3e49%3c%2fY%3e%0d%0a++++++++++++++%3c%2fTD%3e%0d%0a++++++++++++++%3cTD%3e%0d%0a++++++++++++++++%3cMerge%3eFalse%3c%2fMerge%3e%0d%0a++++++++++++++++%3cWidth%3e50.25%3c%2fWidth%3e%0d%0a++++++++++++++++%3cHeight%3e11.25%3c%2fHeight%3e%0d%0a++++++++++++++++%3cAlign%3eLeft%3c%2fAlign%3e%0d%0a++++++++++++++++%3cFontName%3eCalibri%3c%2fFontName%3e%0d%0a++++++++++++++++%3cWrapText%3eFalse%3c%2fWrapText%3e%0d%0a++++++++++++++++%3cFontSize%3e8%3c%2fFontSize%3e%0d%0a++++++++++++++++%3cX%3e10%3c%2fX%3e%0d%0a++++++++++++++++%3cY%3e49%3c%2fY%3e%0d%0a++++++++++++++%3c%2fTD%3e%0d%0a++++++++++++++%3cTD%3e%0d%0a++++++++++++++++%3cMerge%3eFalse%3c%2fMerge%3e%0d%0a++++++++++++++++%3cWidth%3e50.25%3c%2fWidth%3e%0d%0a++++++++++++++++%3cHeight%3e11.25%3c%2fHeight%3e%0d%0a++++++++++++++++%3cAlign%3eLeft%3c%2fAlign%3e%0d%0a++++++++++++++++%3cFontName%3eCalibri%3c%2fFontName%3e%0d%0a++++++++++++++++%3cWrapText%3eFalse%3c%2fWrapText%3e%0d%0a++++++++++++++++%3cFontSize%3e8%3c%2fFontSize%3e%0d%0a++++++++++++++++%3cX%3e11%3c%2fX%3e%0d%0a++++++++++++++++%3cY%3e49%3c%2fY%3e%0d%0a++++++++++++++%3c%2fTD%3e%0d%0a++++++++++++++%3cTD%3e%0d%0a++++++++++++++++%3cMerge%3eFalse%3c%2fMerge%3e%0d%0a++++++++++++++++%3cWidth%3e50.25%3c%2fWidth%3e%0d%0a++++++++++++++++%3cHeight%3e11.25%3c%2fHeight%3e%0d%0a++++++++++++++++%3cAlign%3eLeft%3c%2fAlign%3e%0d%0a++++++++++++++++%3cFontName%3eCalibri%3c%2fFontName%3e%0d%0a++++++++++++++++%3cWrapText%3eFalse%3c%2fWrapText%3e%0d%0a++++++++++++++++%3cFontSize%3e8%3c%2fFontSize%3e%0d%0a++++++++++++++++%3cX%3e12%3c%2fX%3e%0d%0a++++++++++++++++%3cY%3e49%3c%2fY%3e%0d%0a++++++++++++++%3c%2fTD%3e%0d%0a++++++++++++++%3cTD%3e%0d%0a++++++++++++++++%3cMerge%3eFalse%3c%2fMerge%3e%0d%0a++++++++++++++++%3cWidth%3e50.25%3c%2fWidth%3e%0d%0a++++++++++++++++%3cHeight%3e11.25%3c%2fHeight%3e%0d%0a++++++++++++++++%3cAlign%3eLeft%3c%2fAlign%3e%0d%0a++++++++++++++++%3cFontName%3eCalibri%3c%2fFontName%3e%0d%0a++++++++++++++++%3cWrapText%3eFalse%3c%2fWrapText%3e%0d%0a++++++++++++++++%3cFontSize%3e8%3c%2fFontSize%3e%0d%0a++++++++++++++++%3cX%3e13%3c%2fX%3e%0d%0a++++++++++++++++%3cY%3e49%3c%2fY%3e%0d%0a++++++++++++++%3c%2fTD%3e%0d%0a++++++++++++++%3cTD%3e%0d%0a++++++++++++++++%3cMerge%3eFalse%3c%2fMerge%3e%0d%0a++++++++++++++++%3cWidth%3e50.25%3c%2fWidth%3e%0d%0a++++++++++++++++%3cHeight%3e11.25%3c%2fHeight%3e%0d%0a++++++++++++++++%3cAlign%3eLeft%3c%2fAlign%3e%0d%0a++++++++++++++++%3cFontName%3eCalibri%3c%2fFontName%3e%0d%0a++++++++++++++++%3cWrapText%3eFalse%3c%2fWrapText%3e%0d%0a++++++++++++++++%3cFontSize%3e8%3c%2fFontSize%3e%0d%0a++++++++++++++++%3cX%3e14%3c%2fX%3e%0d%0a++++++++++++++++%3cY%3e49%3c%2fY%3e%0d%0a++++++++++++++%3c%2fTD%3e%0d%0a++++++++++++++%3cTD%3e%0d%0a++++++++++++++++%3cMerge%3eFalse%3c%2fMerge%3e%0d%0a++++++++++++++++%3cWidth%3e50.25%3c%2fWidth%3e%0d%0a++++++++++++++++%3cHeight%3e11.25%3c%2fHeight%3e%0d%0a++++++++++++++++%3cAlign%3eLeft%3c%2fAlign%3e%0d%0a++++++++++++++++%3cFontName%3eCalibri%3c%2fFontName%3e%0d%0a++++++++++++++++%3cWrapText%3eFalse%3c%2fWrapText%3e%0d%0a++++++++++++++++%3cFontSize%3e8%3c%2fFontSize%3e%0d%0a++++++++++++++++%3cX%3e15%3c%2fX%3e%0d%0a++++++++++++++++%3cY%3e49%3c%2fY%3e%0d%0a++++++++++++++%3c%2fTD%3e%0d%0a++++++++++++++%3cTD%3e%0d%0a++++++++++++++++%3cMerge%3eFalse%3c%2fMerge%3e%0d%0a++++++++++++++++%3cWidth%3e50.25%3c%2fWidth%3e%0d%0a++++++++++++++++%3cHeight%3e11.25%3c%2fHeight%3e%0d%0a++++++++++++++++%3cAlign%3eLeft%3c%2fAlign%3e%0d%0a++++++++++++++++%3cFontName%3eCalibri%3c%2fFontName%3e%0d%0a++++++++++++++++%3cWrapText%3eFalse%3c%2fWrapText%3e%0d%0a++++++++++++++++%3cFontSize%3e8%3c%2fFontSize%3e%0d%0a++++++++++++++++%3cX%3e16%3c%2fX%3e%0d%0a++++++++++++++++%3cY%3e49%3c%2fY%3e%0d%0a++++++++++++++%3c%2fTD%3e%0d%0a++++++++++++++%3cTD%3e%0d%0a++++++++++++++++%3cMerge%3eFalse%3c%2fMerge%3e%0d%0a++++++++++++++++%3cWidth%3e50.25%3c%2fWidth%3e%0d%0a++++++++++++++++%3cHeight%3e11.25%3c%2fHeight%3e%0d%0a++++++++++++++++%3cAlign%3eLeft%3c%2fAlign%3e%0d%0a++++++++++++++++%3cFontName%3eCalibri%3c%2fFontName%3e%0d%0a++++++++++++++++%3cWrapText%3eFalse%3c%2fWrapText%3e%0d%0a++++++++++++++++%3cFontSize%3e8%3c%2fFontSize%3e%0d%0a++++++++++++++++%3cX%3e17%3c%2fX%3e%0d%0a++++++++++++++++%3cY%3e49%3c%2fY%3e%0d%0a++++++++++++++%3c%2fTD%3e%0d%0a++++++++++++++%3cTD%3e%0d%0a++++++++++++++++%3cMerge%3eFalse%3c%2fMerge%3e%0d%0a++++++++++++++++%3cWidth%3e15%3c%2fWidth%3e%0d%0a++++++++++++++++%3cHeight%3e11.25%3c%2fHeight%3e%0d%0a++++++++++++++++%3cAlign%3eLeft%3c%2fAlign%3e%0d%0a++++++++++++++++%3cFontName%3eCalibri%3c%2fFontName%3e%0d%0a++++++++++++++++%3cWrapText%3eFalse%3c%2fWrapText%3e%0d%0a++++++++++++++++%3cFontSize%3e8%3c%2fFontSize%3e%0d%0a++++++++++++++++%3cX%3e18%3c%2fX%3e%0d%0a++++++++++++++++%3cY%3e49%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50%3c%2fY%3e%0d%0a++++++++++++++%3c%2fTD%3e%0d%0a++++++++++++++%3cTD%3e%0d%0a++++++++++++++++%3cMerge%3eFalse%3c%2fMerge%3e%0d%0a++++++++++++++++%3cWidth%3e48%3c%2fWidth%3e%0d%0a++++++++++++++++%3cHeight%3e11.25%3c%2fHeight%3e%0d%0a++++++++++++++++%3cAlign%3eLeft%3c%2fAlign%3e%0d%0a++++++++++++++++%3cFontName%3eCalibri%3c%2fFontName%3e%0d%0a++++++++++++++++%3cWrapText%3eFalse%3c%2fWrapText%3e%0d%0a++++++++++++++++%3cFontSize%3e8%3c%2fFontSize%3e%0d%0a++++++++++++++++%3cX%3e2%3c%2fX%3e%0d%0a++++++++++++++++%3cY%3e50%3c%2fY%3e%0d%0a++++++++++++++%3c%2fTD%3e%0d%0a++++++++++++++%3cTD%3e%0d%0a++++++++++++++++%3cMerge%3eFalse%3c%2fMerge%3e%0d%0a++++++++++++++++%3cWidth%3e66%3c%2fWidth%3e%0d%0a++++++++++++++++%3cHeight%3e11.25%3c%2fHeight%3e%0d%0a++++++++++++++++%3cAlign%3eLeft%3c%2fAlign%3e%0d%0a++++++++++++++++%3cFontName%3eCalibri%3c%2fFontName%3e%0d%0a++++++++++++++++%3cWrapText%3eFalse%3c%2fWrapText%3e%0d%0a++++++++++++++++%3cFontSize%3e8%3c%2fFontSize%3e%0d%0a++++++++++++++++%3cX%3e3%3c%2fX%3e%0d%0a++++++++++++++++%3cY%3e50%3c%2fY%3e%0d%0a++++++++++++++%3c%2fTD%3e%0d%0a++++++++++++++%3cTD%3e%0d%0a++++++++++++++++%3cStyle%3eClass5%3c%2fStyle%3e%0d%0a++++++++++++++++%3cMerge%3eFalse%3c%2fMerge%3e%0d%0a++++++++++++++++%3cWidth%3e57.75%3c%2fWidth%3e%0d%0a++++++++++++++++%3cText%3eEmpl.+Type%3c%2fText%3e%0d%0a++++++++++++++++%3cHeight%3e11.25%3c%2fHeight%3e%0d%0a++++++++++++++++%3cAlign%3eLeft%3c%2fAlign%3e%0d%0a++++++++++++++++%3cFontName%3eCalibri%3c%2fFontName%3e%0d%0a++++++++++++++++%3cWrapText%3eFalse%3c%2fWrapText%3e%0d%0a++++++++++++++++%3cFontSize%3e8%3c%2fFontSize%3e%0d%0a++++++++++++++++%3cX%3e4%3c%2fX%3e%0d%0a++++++++++++++++%3cY%3e50%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50%3c%2fY%3e%0d%0a++++++++++++++%3c%2fTD%3e%0d%0a++++++++++++++%3cTD%3e%0d%0a++++++++++++++++%3cStyle%3eClass5%3c%2fStyle%3e%0d%0a++++++++++++++++%3cMerge%3eFalse%3c%2fMerge%3e%0d%0a++++++++++++++++%3cWidth%3e63.75%3c%2fWidth%3e%0d%0a++++++++++++++++%3cText%3eDepartment%3c%2fText%3e%0d%0a++++++++++++++++%3cHeight%3e11.25%3c%2fHeight%3e%0d%0a++++++++++++++++%3cAlign%3eLeft%3c%2fAlign%3e%0d%0a++++++++++++++++%3cFontName%3eCalibri%3c%2fFontName%3e%0d%0a++++++++++++++++%3cWrapText%3eFalse%3c%2fWrapText%3e%0d%0a++++++++++++++++%3cFontSize%3e8%3c%2fFontSize%3e%0d%0a++++++++++++++++%3cX%3e6%3c%2fX%3e%0d%0a++++++++++++++++%3cY%3e50%3c%2fY%3e%0d%0a++++++++++++++%3c%2fTD%3e%0d%0a++++++++++++++%3cTD%3e%0d%0a++++++++++++++++%3cMerge%3eFalse%3c%2fMerge%3e%0d%0a++++++++++++++++%3cFormat%3e%40%3c%2fFormat%3e%0d%0a++++++++++++++++%3cWidth%3e67.5%3c%2fWidth%3e%0d%0a++++++++++++++++%3cHeight%3e11.25%3c%2fHeight%3e%0d%0a++++++++++++++++%3cAlign%3eLeft%3c%2fAlign%3e%0d%0a++++++++++++++++%3cFontName%3eCalibri%3c%2fFontName%3e%0d%0a++++++++++++++++%3cWrapText%3eFalse%3c%2fWrapText%3e%0d%0a++++++++++++++++%3cFontSize%3e8%3c%2fFontSize%3e%0d%0a++++++++++++++++%3cX%3e7%3c%2fX%3e%0d%0a++++++++++++++++%3cY%3e50%3c%2fY%3e%0d%0a++++++++++++++%3c%2fTD%3e%0d%0a++++++++++++++%3cTD%3e%0d%0a++++++++++++++++%3cMerge%3eFalse%3c%2fMerge%3e%0d%0a++++++++++++++++%3cWidth%3e50.25%3c%2fWidth%3e%0d%0a++++++++++++++++%3cHeight%3e11.25%3c%2fHeight%3e%0d%0a++++++++++++++++%3cAlign%3eLeft%3c%2fAlign%3e%0d%0a++++++++++++++++%3cFontName%3eCalibri%3c%2fFontName%3e%0d%0a++++++++++++++++%3cWrapText%3eFalse%3c%2fWrapText%3e%0d%0a++++++++++++++++%3cFontSize%3e8%3c%2fFontSize%3e%0d%0a++++++++++++++++%3cX%3e8%3c%2fX%3e%0d%0a++++++++++++++++%3cY%3e50%3c%2fY%3e%0d%0a++++++++++++++%3c%2fTD%3e%0d%0a++++++++++++++%3cTD%3e%0d%0a++++++++++++++++%3cMerge%3eFalse%3c%2fMerge%3e%0d%0a++++++++++++++++%3cWidth%3e50.25%3c%2fWidth%3e%0d%0a++++++++++++++++%3cHeight%3e11.25%3c%2fHeight%3e%0d%0a++++++++++++++++%3cAlign%3eLeft%3c%2fAlign%3e%0d%0a++++++++++++++++%3cFontName%3eCalibri%3c%2fFontName%3e%0d%0a++++++++++++++++%3cWrapText%3eFalse%3c%2fWrapText%3e%0d%0a++++++++++++++++%3cFontSize%3e8%3c%2fFontSize%3e%0d%0a++++++++++++++++%3cX%3e9%3c%2fX%3e%0d%0a++++++++++++++++%3cY%3e50%3c%2fY%3e%0d%0a++++++++++++++%3c%2fTD%3e%0d%0a++++++++++++++%3cTD%3e%0d%0a++++++++++++++++%3cMerge%3eFalse%3c%2fMerge%3e%0d%0a++++++++++++++++%3cWidth%3e50.25%3c%2fWidth%3e%0d%0a++++++++++++++++%3cHeight%3e11.25%3c%2fHeight%3e%0d%0a++++++++++++++++%3cAlign%3eLeft%3c%2fAlign%3e%0d%0a++++++++++++++++%3cFontName%3eCalibri%3c%2fFontName%3e%0d%0a++++++++++++++++%3cWrapText%3eFalse%3c%2fWrapText%3e%0d%0a++++++++++++++++%3cFontSize%3e8%3c%2fFontSize%3e%0d%0a++++++++++++++++%3cX%3e10%3c%2fX%3e%0d%0a++++++++++++++++%3cY%3e50%3c%2fY%3e%0d%0a++++++++++++++%3c%2fTD%3e%0d%0a++++++++++++++%3cTD%3e%0d%0a++++++++++++++++%3cMerge%3eFalse%3c%2fMerge%3e%0d%0a++++++++++++++++%3cWidth%3e50.25%3c%2fWidth%3e%0d%0a++++++++++++++++%3cHeight%3e11.25%3c%2fHeight%3e%0d%0a++++++++++++++++%3cAlign%3eLeft%3c%2fAlign%3e%0d%0a++++++++++++++++%3cFontName%3eCalibri%3c%2fFontName%3e%0d%0a++++++++++++++++%3cWrapText%3eFalse%3c%2fWrapText%3e%0d%0a++++++++++++++++%3cFontSize%3e8%3c%2fFontSize%3e%0d%0a++++++++++++++++%3cX%3e11%3c%2fX%3e%0d%0a++++++++++++++++%3cY%3e50%3c%2fY%3e%0d%0a++++++++++++++%3c%2fTD%3e%0d%0a++++++++++++++%3cTD%3e%0d%0a++++++++++++++++%3cMerge%3eFalse%3c%2fMerge%3e%0d%0a++++++++++++++++%3cWidth%3e50.25%3c%2fWidth%3e%0d%0a++++++++++++++++%3cHeight%3e11.25%3c%2fHeight%3e%0d%0a++++++++++++++++%3cAlign%3eLeft%3c%2fAlign%3e%0d%0a++++++++++++++++%3cFontName%3eCalibri%3c%2fFontName%3e%0d%0a++++++++++++++++%3cWrapText%3eFalse%3c%2fWrapText%3e%0d%0a++++++++++++++++%3cFontSize%3e8%3c%2fFontSize%3e%0d%0a++++++++++++++++%3cX%3e12%3c%2fX%3e%0d%0a++++++++++++++++%3cY%3e50%3c%2fY%3e%0d%0a++++++++++++++%3c%2fTD%3e%0d%0a++++++++++++++%3cTD%3e%0d%0a++++++++++++++++%3cMerge%3eFalse%3c%2fMerge%3e%0d%0a++++++++++++++++%3cWidth%3e50.25%3c%2fWidth%3e%0d%0a++++++++++++++++%3cHeight%3e11.25%3c%2fHeight%3e%0d%0a++++++++++++++++%3cAlign%3eLeft%3c%2fAlign%3e%0d%0a++++++++++++++++%3cFontName%3eCalibri%3c%2fFontName%3e%0d%0a++++++++++++++++%3cWrapText%3eFalse%3c%2fWrapText%3e%0d%0a++++++++++++++++%3cFontSize%3e8%3c%2fFontSize%3e%0d%0a++++++++++++++++%3cX%3e13%3c%2fX%3e%0d%0a++++++++++++++++%3cY%3e50%3c%2fY%3e%0d%0a++++++++++++++%3c%2fTD%3e%0d%0a++++++++++++++%3cTD%3e%0d%0a++++++++++++++++%3cMerge%3eFalse%3c%2fMerge%3e%0d%0a++++++++++++++++%3cWidth%3e50.25%3c%2fWidth%3e%0d%0a++++++++++++++++%3cHeight%3e11.25%3c%2fHeight%3e%0d%0a++++++++++++++++%3cAlign%3eLeft%3c%2fAlign%3e%0d%0a++++++++++++++++%3cFontName%3eCalibri%3c%2fFontName%3e%0d%0a++++++++++++++++%3cWrapText%3eFalse%3c%2fWrapText%3e%0d%0a++++++++++++++++%3cFontSize%3e8%3c%2fFontSize%3e%0d%0a++++++++++++++++%3cX%3e14%3c%2fX%3e%0d%0a++++++++++++++++%3cY%3e50%3c%2fY%3e%0d%0a++++++++++++++%3c%2fTD%3e%0d%0a++++++++++++++%3cTD%3e%0d%0a++++++++++++++++%3cMerge%3eFalse%3c%2fMerge%3e%0d%0a++++++++++++++++%3cWidth%3e50.25%3c%2fWidth%3e%0d%0a++++++++++++++++%3cHeight%3e11.25%3c%2fHeight%3e%0d%0a++++++++++++++++%3cAlign%3eLeft%3c%2fAlign%3e%0d%0a++++++++++++++++%3cFontName%3eCalibri%3c%2fFontName%3e%0d%0a++++++++++++++++%3cWrapText%3eFalse%3c%2fWrapText%3e%0d%0a++++++++++++++++%3cFontSize%3e8%3c%2fFontSize%3e%0d%0a++++++++++++++++%3cX%3e15%3c%2fX%3e%0d%0a++++++++++++++++%3cY%3e50%3c%2fY%3e%0d%0a++++++++++++++%3c%2fTD%3e%0d%0a++++++++++++++%3cTD%3e%0d%0a++++++++++++++++%3cMerge%3eFalse%3c%2fMerge%3e%0d%0a++++++++++++++++%3cWidth%3e50.25%3c%2fWidth%3e%0d%0a++++++++++++++++%3cHeight%3e11.25%3c%2fHeight%3e%0d%0a++++++++++++++++%3cAlign%3eLeft%3c%2fAlign%3e%0d%0a++++++++++++++++%3cFontName%3eCalibri%3c%2fFontName%3e%0d%0a++++++++++++++++%3cWrapText%3eFalse%3c%2fWrapText%3e%0d%0a++++++++++++++++%3cFontSize%3e8%3c%2fFontSize%3e%0d%0a++++++++++++++++%3cX%3e16%3c%2fX%3e%0d%0a++++++++++++++++%3cY%3e50%3c%2fY%3e%0d%0a++++++++++++++%3c%2fTD%3e%0d%0a++++++++++++++%3cTD%3e%0d%0a++++++++++++++++%3cMerge%3eFalse%3c%2fMerge%3e%0d%0a++++++++++++++++%3cWidth%3e50.25%3c%2fWidth%3e%0d%0a++++++++++++++++%3cHeight%3e11.25%3c%2fHeight%3e%0d%0a++++++++++++++++%3cAlign%3eLeft%3c%2fAlign%3e%0d%0a++++++++++++++++%3cFontName%3eCalibri%3c%2fFontName%3e%0d%0a++++++++++++++++%3cWrapText%3eFalse%3c%2fWrapText%3e%0d%0a++++++++++++++++%3cFontSize%3e8%3c%2fFontSize%3e%0d%0a++++++++++++++++%3cX%3e17%3c%2fX%3e%0d%0a++++++++++++++++%3cY%3e50%3c%2fY%3e%0d%0a++++++++++++++%3c%2fTD%3e%0d%0a++++++++++++++%3cTD%3e%0d%0a++++++++++++++++%3cMerge%3eFalse%3c%2fMerge%3e%0d%0a++++++++++++++++%3cWidth%3e15%3c%2fWidth%3e%0d%0a++++++++++++++++%3cHeight%3e11.25%3c%2fHeight%3e%0d%0a++++++++++++++++%3cAlign%3eLeft%3c%2fAlign%3e%0d%0a++++++++++++++++%3cFontName%3eCalibri%3c%2fFontName%3e%0d%0a++++++++++++++++%3cWrapText%3eFalse%3c%2fWrapText%3e%0d%0a++++++++++++++++%3cFontSize%3e8%3c%2fFontSize%3e%0d%0a++++++++++++++++%3cX%3e18%3c%2fX%3e%0d%0a++++++++++++++++%3cY%3e50%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51%3c%2fY%3e%0d%0a++++++++++++++%3c%2fTD%3e%0d%0a++++++++++++++%3cTD%3e%0d%0a++++++++++++++++%3cMerge%3eFalse%3c%2fMerge%3e%0d%0a++++++++++++++++%3cWidth%3e48%3c%2fWidth%3e%0d%0a++++++++++++++++%3cHeight%3e11.25%3c%2fHeight%3e%0d%0a++++++++++++++++%3cAlign%3eLeft%3c%2fAlign%3e%0d%0a++++++++++++++++%3cFontName%3eCalibri%3c%2fFontName%3e%0d%0a++++++++++++++++%3cWrapText%3eFalse%3c%2fWrapText%3e%0d%0a++++++++++++++++%3cFontSize%3e8%3c%2fFontSize%3e%0d%0a++++++++++++++++%3cX%3e2%3c%2fX%3e%0d%0a++++++++++++++++%3cY%3e51%3c%2fY%3e%0d%0a++++++++++++++%3c%2fTD%3e%0d%0a++++++++++++++%3cTD%3e%0d%0a++++++++++++++++%3cMerge%3eFalse%3c%2fMerge%3e%0d%0a++++++++++++++++%3cWidth%3e66%3c%2fWidth%3e%0d%0a++++++++++++++++%3cHeight%3e11.25%3c%2fHeight%3e%0d%0a++++++++++++++++%3cAlign%3eLeft%3c%2fAlign%3e%0d%0a++++++++++++++++%3cFontName%3eCalibri%3c%2fFontName%3e%0d%0a++++++++++++++++%3cWrapText%3eFalse%3c%2fWrapText%3e%0d%0a++++++++++++++++%3cFontSize%3e8%3c%2fFontSize%3e%0d%0a++++++++++++++++%3cX%3e3%3c%2fX%3e%0d%0a++++++++++++++++%3cY%3e51%3c%2fY%3e%0d%0a++++++++++++++%3c%2fTD%3e%0d%0a++++++++++++++%3cTD%3e%0d%0a++++++++++++++++%3cStyle%3eClass5%3c%2fStyle%3e%0d%0a++++++++++++++++%3cMerge%3eFalse%3c%2fMerge%3e%0d%0a++++++++++++++++%3cWidth%3e57.75%3c%2fWidth%3e%0d%0a++++++++++++++++%3cText%3eYear%3c%2fText%3e%0d%0a++++++++++++++++%3cHeight%3e11.25%3c%2fHeight%3e%0d%0a++++++++++++++++%3cAlign%3eLeft%3c%2fAlign%3e%0d%0a++++++++++++++++%3cFontName%3eCalibri%3c%2fFontName%3e%0d%0a++++++++++++++++%3cWrapText%3eFalse%3c%2fWrapText%3e%0d%0a++++++++++++++++%3cFontSize%3e8%3c%2fFontSize%3e%0d%0a++++++++++++++++%3cX%3e4%3c%2fX%3e%0d%0a++++++++++++++++%3cY%3e51%3c%2fY%3e%0d%0a++++++++++++++%3c%2fTD%3e%0d%0a++++++++++++++%3cTD%3e%0d%0a++++++++++++++++%3cStyle%3eClass6%3c%2fStyle%3e%0d%0a++++++++++++++++%3cMerge%3eFalse%3c%2fMerge%3e%0d%0a++++++++++++++++%3cWidth%3e50.25%3c%2fWidth%3e%0d%0a++++++++++++++++%3cHeight%3e11.25%3c%2fHeight%3e%0d%0a++++++++++++++++%3cAlign%3eLeft%3c%2fAlign%3e%0d%0a++++++++++++++++%3cFontName%3eCalibri%3c%2fFontName%3e%0d%0a++++++++++++++++%3cWrapText%3eFalse%3c%2fWrapText%3e%0d%0a++++++++++++++++%3cFontSize%3e8%3c%2fFontSize%3e%0d%0a++++++++++++++++%3cX%3e5%3c%2fX%3e%0d%0a++++++++++++++++%3cY%3e51%3c%2fY%3e%0d%0a++++++++++++++%3c%2fTD%3e%0d%0a++++++++++++++%3cTD%3e%0d%0a++++++++++++++++%3cStyle%3eClass5%3c%2fStyle%3e%0d%0a++++++++++++++++%3cMerge%3eFalse%3c%2fMerge%3e%0d%0a++++++++++++++++%3cWidth%3e63.75%3c%2fWidth%3e%0d%0a++++++++++++++++%3cText%3ePTO+Days%3c%2fText%3e%0d%0a++++++++++++++++%3cHeight%3e11.25%3c%2fHeight%3e%0d%0a++++++++++++++++%3cAlign%3eLeft%3c%2fAlign%3e%0d%0a++++++++++++++++%3cFontName%3eCalibri%3c%2fFontName%3e%0d%0a++++++++++++++++%3cWrapText%3eFalse%3c%2fWrapText%3e%0d%0a++++++++++++++++%3cFontSize%3e8%3c%2fFontSize%3e%0d%0a++++++++++++++++%3cX%3e6%3c%2fX%3e%0d%0a++++++++++++++++%3cY%3e51%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51%3c%2fY%3e%0d%0a++++++++++++++%3c%2fTD%3e%0d%0a++++++++++++++%3cTD%3e%0d%0a++++++++++++++++%3cMerge%3eFalse%3c%2fMerge%3e%0d%0a++++++++++++++++%3cWidth%3e50.25%3c%2fWidth%3e%0d%0a++++++++++++++++%3cHeight%3e11.25%3c%2fHeight%3e%0d%0a++++++++++++++++%3cAlign%3eLeft%3c%2fAlign%3e%0d%0a++++++++++++++++%3cFontName%3eCalibri%3c%2fFontName%3e%0d%0a++++++++++++++++%3cWrapText%3eFalse%3c%2fWrapText%3e%0d%0a++++++++++++++++%3cFontSize%3e8%3c%2fFontSize%3e%0d%0a++++++++++++++++%3cX%3e8%3c%2fX%3e%0d%0a++++++++++++++++%3cY%3e51%3c%2fY%3e%0d%0a++++++++++++++%3c%2fTD%3e%0d%0a++++++++++++++%3cTD%3e%0d%0a++++++++++++++++%3cMerge%3eFalse%3c%2fMerge%3e%0d%0a++++++++++++++++%3cWidth%3e50.25%3c%2fWidth%3e%0d%0a++++++++++++++++%3cHeight%3e11.25%3c%2fHeight%3e%0d%0a++++++++++++++++%3cAlign%3eLeft%3c%2fAlign%3e%0d%0a++++++++++++++++%3cFontName%3eCalibri%3c%2fFontName%3e%0d%0a++++++++++++++++%3cWrapText%3eFalse%3c%2fWrapText%3e%0d%0a++++++++++++++++%3cFontSize%3e8%3c%2fFontSize%3e%0d%0a++++++++++++++++%3cX%3e9%3c%2fX%3e%0d%0a++++++++++++++++%3cY%3e51%3c%2fY%3e%0d%0a++++++++++++++%3c%2fTD%3e%0d%0a++++++++++++++%3cTD%3e%0d%0a++++++++++++++++%3cMerge%3eFalse%3c%2fMerge%3e%0d%0a++++++++++++++++%3cWidth%3e50.25%3c%2fWidth%3e%0d%0a++++++++++++++++%3cHeight%3e11.25%3c%2fHeight%3e%0d%0a++++++++++++++++%3cAlign%3eLeft%3c%2fAlign%3e%0d%0a++++++++++++++++%3cFontName%3eCalibri%3c%2fFontName%3e%0d%0a++++++++++++++++%3cWrapText%3eFalse%3c%2fWrapText%3e%0d%0a++++++++++++++++%3cFontSize%3e8%3c%2fFontSize%3e%0d%0a++++++++++++++++%3cX%3e10%3c%2fX%3e%0d%0a++++++++++++++++%3cY%3e51%3c%2fY%3e%0d%0a++++++++++++++%3c%2fTD%3e%0d%0a++++++++++++++%3cTD%3e%0d%0a++++++++++++++++%3cMerge%3eFalse%3c%2fMerge%3e%0d%0a++++++++++++++++%3cWidth%3e50.25%3c%2fWidth%3e%0d%0a++++++++++++++++%3cHeight%3e11.25%3c%2fHeight%3e%0d%0a++++++++++++++++%3cAlign%3eLeft%3c%2fAlign%3e%0d%0a++++++++++++++++%3cFontName%3eCalibri%3c%2fFontName%3e%0d%0a++++++++++++++++%3cWrapText%3eFalse%3c%2fWrapText%3e%0d%0a++++++++++++++++%3cFontSize%3e8%3c%2fFontSize%3e%0d%0a++++++++++++++++%3cX%3e11%3c%2fX%3e%0d%0a++++++++++++++++%3cY%3e51%3c%2fY%3e%0d%0a++++++++++++++%3c%2fTD%3e%0d%0a++++++++++++++%3cTD%3e%0d%0a++++++++++++++++%3cMerge%3eFalse%3c%2fMerge%3e%0d%0a++++++++++++++++%3cWidth%3e50.25%3c%2fWidth%3e%0d%0a++++++++++++++++%3cHeight%3e11.25%3c%2fHeight%3e%0d%0a++++++++++++++++%3cAlign%3eLeft%3c%2fAlign%3e%0d%0a++++++++++++++++%3cFontName%3eCalibri%3c%2fFontName%3e%0d%0a++++++++++++++++%3cWrapText%3eFalse%3c%2fWrapText%3e%0d%0a++++++++++++++++%3cFontSize%3e8%3c%2fFontSize%3e%0d%0a++++++++++++++++%3cX%3e12%3c%2fX%3e%0d%0a++++++++++++++++%3cY%3e51%3c%2fY%3e%0d%0a++++++++++++++%3c%2fTD%3e%0d%0a++++++++++++++%3cTD%3e%0d%0a++++++++++++++++%3cMerge%3eFalse%3c%2fMerge%3e%0d%0a++++++++++++++++%3cWidth%3e50.25%3c%2fWidth%3e%0d%0a++++++++++++++++%3cHeight%3e11.25%3c%2fHeight%3e%0d%0a++++++++++++++++%3cAlign%3eLeft%3c%2fAlign%3e%0d%0a++++++++++++++++%3cFontName%3eCalibri%3c%2fFontName%3e%0d%0a++++++++++++++++%3cWrapText%3eFalse%3c%2fWrapText%3e%0d%0a++++++++++++++++%3cFontSize%3e8%3c%2fFontSize%3e%0d%0a++++++++++++++++%3cX%3e13%3c%2fX%3e%0d%0a++++++++++++++++%3cY%3e51%3c%2fY%3e%0d%0a++++++++++++++%3c%2fTD%3e%0d%0a++++++++++++++%3cTD%3e%0d%0a++++++++++++++++%3cMerge%3eFalse%3c%2fMerge%3e%0d%0a++++++++++++++++%3cWidth%3e50.25%3c%2fWidth%3e%0d%0a++++++++++++++++%3cHeight%3e11.25%3c%2fHeight%3e%0d%0a++++++++++++++++%3cAlign%3eLeft%3c%2fAlign%3e%0d%0a++++++++++++++++%3cFontName%3eCalibri%3c%2fFontName%3e%0d%0a++++++++++++++++%3cWrapText%3eFalse%3c%2fWrapText%3e%0d%0a++++++++++++++++%3cFontSize%3e8%3c%2fFontSize%3e%0d%0a++++++++++++++++%3cX%3e14%3c%2fX%3e%0d%0a++++++++++++++++%3cY%3e51%3c%2fY%3e%0d%0a++++++++++++++%3c%2fTD%3e%0d%0a++++++++++++++%3cTD%3e%0d%0a++++++++++++++++%3cMerge%3eFalse%3c%2fMerge%3e%0d%0a++++++++++++++++%3cWidth%3e50.25%3c%2fWidth%3e%0d%0a++++++++++++++++%3cHeight%3e11.25%3c%2fHeight%3e%0d%0a++++++++++++++++%3cAlign%3eLeft%3c%2fAlign%3e%0d%0a++++++++++++++++%3cFontName%3eCalibri%3c%2fFontName%3e%0d%0a++++++++++++++++%3cWrapText%3eFalse%3c%2fWrapText%3e%0d%0a++++++++++++++++%3cFontSize%3e8%3c%2fFontSize%3e%0d%0a++++++++++++++++%3cX%3e15%3c%2fX%3e%0d%0a++++++++++++++++%3cY%3e51%3c%2fY%3e%0d%0a++++++++++++++%3c%2fTD%3e%0d%0a++++++++++++++%3cTD%3e%0d%0a++++++++++++++++%3cMerge%3eFalse%3c%2fMerge%3e%0d%0a++++++++++++++++%3cWidth%3e50.25%3c%2fWidth%3e%0d%0a++++++++++++++++%3cHeight%3e11.25%3c%2fHeight%3e%0d%0a++++++++++++++++%3cAlign%3eLeft%3c%2fAlign%3e%0d%0a++++++++++++++++%3cFontName%3eCalibri%3c%2fFontName%3e%0d%0a++++++++++++++++%3cWrapText%3eFalse%3c%2fWrapText%3e%0d%0a++++++++++++++++%3cFontSize%3e8%3c%2fFontSize%3e%0d%0a++++++++++++++++%3cX%3e16%3c%2fX%3e%0d%0a++++++++++++++++%3cY%3e51%3c%2fY%3e%0d%0a++++++++++++++%3c%2fTD%3e%0d%0a++++++++++++++%3cTD%3e%0d%0a++++++++++++++++%3cMerge%3eFalse%3c%2fMerge%3e%0d%0a++++++++++++++++%3cWidth%3e50.25%3c%2fWidth%3e%0d%0a++++++++++++++++%3cHeight%3e11.25%3c%2fHeight%3e%0d%0a++++++++++++++++%3cAlign%3eLeft%3c%2fAlign%3e%0d%0a++++++++++++++++%3cFontName%3eCalibri%3c%2fFontName%3e%0d%0a++++++++++++++++%3cWrapText%3eFalse%3c%2fWrapText%3e%0d%0a++++++++++++++++%3cFontSize%3e8%3c%2fFontSize%3e%0d%0a++++++++++++++++%3cX%3e17%3c%2fX%3e%0d%0a++++++++++++++++%3cY%3e51%3c%2fY%3e%0d%0a++++++++++++++%3c%2fTD%3e%0d%0a++++++++++++++%3cTD%3e%0d%0a++++++++++++++++%3cMerge%3eFalse%3c%2fMerge%3e%0d%0a++++++++++++++++%3cWidth%3e15%3c%2fWidth%3e%0d%0a++++++++++++++++%3cHeight%3e11.25%3c%2fHeight%3e%0d%0a++++++++++++++++%3cAlign%3eLeft%3c%2fAlign%3e%0d%0a++++++++++++++++%3cFontName%3eCalibri%3c%2fFontName%3e%0d%0a++++++++++++++++%3cWrapText%3eFalse%3c%2fWrapText%3e%0d%0a++++++++++++++++%3cFontSize%3e8%3c%2fFontSize%3e%0d%0a++++++++++++++++%3cX%3e18%3c%2fX%3e%0d%0a++++++++++++++++%3cY%3e51%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52%3c%2fY%3e%0d%0a++++++++++++++%3c%2fTD%3e%0d%0a++++++++++++++%3cTD%3e%0d%0a++++++++++++++++%3cMerge%3eFalse%3c%2fMerge%3e%0d%0a++++++++++++++++%3cWidth%3e48%3c%2fWidth%3e%0d%0a++++++++++++++++%3cHeight%3e11.25%3c%2fHeight%3e%0d%0a++++++++++++++++%3cAlign%3eLeft%3c%2fAlign%3e%0d%0a++++++++++++++++%3cFontName%3eCalibri%3c%2fFontName%3e%0d%0a++++++++++++++++%3cWrapText%3eFalse%3c%2fWrapText%3e%0d%0a++++++++++++++++%3cFontSize%3e8%3c%2fFontSize%3e%0d%0a++++++++++++++++%3cX%3e2%3c%2fX%3e%0d%0a++++++++++++++++%3cY%3e52%3c%2fY%3e%0d%0a++++++++++++++%3c%2fTD%3e%0d%0a++++++++++++++%3cTD%3e%0d%0a++++++++++++++++%3cMerge%3eFalse%3c%2fMerge%3e%0d%0a++++++++++++++++%3cWidth%3e66%3c%2fWidth%3e%0d%0a++++++++++++++++%3cHeight%3e11.25%3c%2fHeight%3e%0d%0a++++++++++++++++%3cAlign%3eLeft%3c%2fAlign%3e%0d%0a++++++++++++++++%3cFontName%3eCalibri%3c%2fFontName%3e%0d%0a++++++++++++++++%3cWrapText%3eFalse%3c%2fWrapText%3e%0d%0a++++++++++++++++%3cFontSize%3e8%3c%2fFontSize%3e%0d%0a++++++++++++++++%3cX%3e3%3c%2fX%3e%0d%0a++++++++++++++++%3cY%3e52%3c%2fY%3e%0d%0a++++++++++++++%3c%2fTD%3e%0d%0a++++++++++++++%3cTD%3e%0d%0a++++++++++++++++%3cStyle%3eClass5%3c%2fStyle%3e%0d%0a++++++++++++++++%3cMerge%3eFalse%3c%2fMerge%3e%0d%0a++++++++++++++++%3cWidth%3e57.75%3c%2fWidth%3e%0d%0a++++++++++++++++%3cText%3eBase+Salary%3</t>
  </si>
  <si>
    <t xml:space="preserve"> c%2fText%3e%0d%0a++++++++++++++++%3cHeight%3e11.25%3c%2fHeight%3e%0d%0a++++++++++++++++%3cAlign%3eLeft%3c%2fAlign%3e%0d%0a++++++++++++++++%3cFontName%3eCalibri%3c%2fFontName%3e%0d%0a++++++++++++++++%3cWrapText%3eFalse%3c%2fWrapText%3e%0d%0a++++++++++++++++%3cFontSize%3e8%3c%2fFontSize%3e%0d%0a++++++++++++++++%3cX%3e4%3c%2fX%3e%0d%0a++++++++++++++++%3cY%3e52%3c%2fY%3e%0d%0a++++++++++++++%3c%2fTD%3e%0d%0a++++++++++++++%3cTD%3e%0d%0a++++++++++++++++%3cStyle%3eClass6%3c%2fStyle%3e%0d%0a++++++++++++++++%3cMerge%3eFalse%3c%2fMerge%3e%0d%0a++++++++++++++++%3cFormat%3e_(%22%24%22*+%23%2c%23%230_)%3b_(%22%24%22*+(%23%2c%23%230)%3b_(%22%24%22*+%22-%22%3f%3f_)%3b_(%40_)%3c%2fFormat%3e%0d%0a++++++++++++++++%3cWidth%3e50.25%3c%2fWidth%3e%0d%0a++++++++++++++++%3cHeight%3e11.25%3c%2fHeight%3e%0d%0a++++++++++++++++%3cAlign%3eRight%3c%2fAlign%3e%0d%0a++++++++++++++++%3cFontName%3eCalibri%3c%2fFontName%3e%0d%0a++++++++++++++++%3cWrapText%3eFalse%3c%2fWrapText%3e%0d%0a++++++++++++++++%3cFontSize%3e8%3c%2fFontSize%3e%0d%0a++++++++++++++++%3cX%3e5%3c%2fX%3e%0d%0a++++++++++++++++%3cY%3e52%3c%2fY%3e%0d%0a++++++++++++++%3c%2fTD%3e%0d%0a++++++++++++++%3cTD%3e%0d%0a++++++++++++++++%3cStyle%3eClass5%3c%2fStyle%3e%0d%0a++++++++++++++++%3cMerge%3eFalse%3c%2fMerge%3e%0d%0a++++++++++++++++%3cWidth%3e63.75%3c%2fWidth%3e%0d%0a++++++++++++++++%3cText%3eSick+Days%3c%2fText%3e%0d%0a++++++++++++++++%3cHeight%3e11.25%3c%2fHeight%3e%0d%0a++++++++++++++++%3cAlign%3eLeft%3c%2fAlign%3e%0d%0a++++++++++++++++%3cFontName%3eCalibri%3c%2fFontName%3e%0d%0a++++++++++++++++%3cWrapText%3eFalse%3c%2fWrapText%3e%0d%0a++++++++++++++++%3cFontSize%3e8%3c%2fFontSize%3e%0d%0a++++++++++++++++%3cX%3e6%3c%2fX%3e%0d%0a++++++++++++++++%3cY%3e52%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52%3c%2fY%3e%0d%0a++++++++++++++%3c%2fTD%3e%0d%0a++++++++++++++%3cTD%3e%0d%0a++++++++++++++++%3cMerge%3eFalse%3c%2fMerge%3e%0d%0a++++++++++++++++%3cWidth%3e50.25%3c%2fWidth%3e%0d%0a++++++++++++++++%3cHeight%3e11.25%3c%2fHeight%3e%0d%0a++++++++++++++++%3cAlign%3eLeft%3c%2fAlign%3e%0d%0a++++++++++++++++%3cFontName%3eCalibri%3c%2fFontName%3e%0d%0a++++++++++++++++%3cWrapText%3eFalse%3c%2fWrapText%3e%0d%0a++++++++++++++++%3cFontSize%3e8%3c%2fFontSize%3e%0d%0a++++++++++++++++%3cX%3e8%3c%2fX%3e%0d%0a++++++++++++++++%3cY%3e52%3c%2fY%3e%0d%0a++++++++++++++%3c%2fTD%3e%0d%0a++++++++++++++%3cTD%3e%0d%0a++++++++++++++++%3cMerge%3eFalse%3c%2fMerge%3e%0d%0a++++++++++++++++%3cWidth%3e50.25%3c%2fWidth%3e%0d%0a++++++++++++++++%3cHeight%3e11.25%3c%2fHeight%3e%0d%0a++++++++++++++++%3cAlign%3eLeft%3c%2fAlign%3e%0d%0a++++++++++++++++%3cFontName%3eCalibri%3c%2fFontName%3e%0d%0a++++++++++++++++%3cWrapText%3eFalse%3c%2fWrapText%3e%0d%0a++++++++++++++++%3cFontSize%3e8%3c%2fFontSize%3e%0d%0a++++++++++++++++%3cX%3e9%3c%2fX%3e%0d%0a++++++++++++++++%3cY%3e52%3c%2fY%3e%0d%0a++++++++++++++%3c%2fTD%3e%0d%0a++++++++++++++%3cTD%3e%0d%0a++++++++++++++++%3cMerge%3eFalse%3c%2fMerge%3e%0d%0a++++++++++++++++%3cWidth%3e50.25%3c%2fWidth%3e%0d%0a++++++++++++++++%3cHeight%3e11.25%3c%2fHeight%3e%0d%0a++++++++++++++++%3cAlign%3eLeft%3c%2fAlign%3e%0d%0a++++++++++++++++%3cFontName%3eCalibri%3c%2fFontName%3e%0d%0a++++++++++++++++%3cWrapText%3eFalse%3c%2fWrapText%3e%0d%0a++++++++++++++++%3cFontSize%3e8%3c%2fFontSize%3e%0d%0a++++++++++++++++%3cX%3e10%3c%2fX%3e%0d%0a++++++++++++++++%3cY%3e52%3c%2fY%3e%0d%0a++++++++++++++%3c%2fTD%3e%0d%0a++++++++++++++%3cTD%3e%0d%0a++++++++++++++++%3cMerge%3eFalse%3c%2fMerge%3e%0d%0a++++++++++++++++%3cWidth%3e50.25%3c%2fWidth%3e%0d%0a++++++++++++++++%3cHeight%3e11.25%3c%2fHeight%3e%0d%0a++++++++++++++++%3cAlign%3eLeft%3c%2fAlign%3e%0d%0a++++++++++++++++%3cFontName%3eCalibri%3c%2fFontName%3e%0d%0a++++++++++++++++%3cWrapText%3eFalse%3c%2fWrapText%3e%0d%0a++++++++++++++++%3cFontSize%3e8%3c%2fFontSize%3e%0d%0a++++++++++++++++%3cX%3e11%3c%2fX%3e%0d%0a++++++++++++++++%3cY%3e52%3c%2fY%3e%0d%0a++++++++++++++%3c%2fTD%3e%0d%0a++++++++++++++%3cTD%3e%0d%0a++++++++++++++++%3cMerge%3eFalse%3c%2fMerge%3e%0d%0a++++++++++++++++%3cWidth%3e50.25%3c%2fWidth%3e%0d%0a++++++++++++++++%3cHeight%3e11.25%3c%2fHeight%3e%0d%0a++++++++++++++++%3cAlign%3eLeft%3c%2fAlign%3e%0d%0a++++++++++++++++%3cFontName%3eCalibri%3c%2fFontName%3e%0d%0a++++++++++++++++%3cWrapText%3eFalse%3c%2fWrapText%3e%0d%0a++++++++++++++++%3cFontSize%3e8%3c%2fFontSize%3e%0d%0a++++++++++++++++%3cX%3e12%3c%2fX%3e%0d%0a++++++++++++++++%3cY%3e52%3c%2fY%3e%0d%0a++++++++++++++%3c%2fTD%3e%0d%0a++++++++++++++%3cTD%3e%0d%0a++++++++++++++++%3cMerge%3eFalse%3c%2fMerge%3e%0d%0a++++++++++++++++%3cWidth%3e50.25%3c%2fWidth%3e%0d%0a++++++++++++++++%3cHeight%3e11.25%3c%2fHeight%3e%0d%0a++++++++++++++++%3cAlign%3eLeft%3c%2fAlign%3e%0d%0a++++++++++++++++%3cFontName%3eCalibri%3c%2fFontName%3e%0d%0a++++++++++++++++%3cWrapText%3eFalse%3c%2fWrapText%3e%0d%0a++++++++++++++++%3cFontSize%3e8%3c%2fFontSize%3e%0d%0a++++++++++++++++%3cX%3e13%3c%2fX%3e%0d%0a++++++++++++++++%3cY%3e52%3c%2fY%3e%0d%0a++++++++++++++%3c%2fTD%3e%0d%0a++++++++++++++%3cTD%3e%0d%0a++++++++++++++++%3cMerge%3eFalse%3c%2fMerge%3e%0d%0a++++++++++++++++%3cWidth%3e50.25%3c%2fWidth%3e%0d%0a++++++++++++++++%3cHeight%3e11.25%3c%2fHeight%3e%0d%0a++++++++++++++++%3cAlign%3eLeft%3c%2fAlign%3e%0d%0a++++++++++++++++%3cFontName%3eCalibri%3c%2fFontName%3e%0d%0a++++++++++++++++%3cWrapText%3eFalse%3c%2fWrapText%3e%0d%0a++++++++++++++++%3cFontSize%3e8%3c%2fFontSize%3e%0d%0a++++++++++++++++%3cX%3e14%3c%2fX%3e%0d%0a++++++++++++++++%3cY%3e52%3c%2fY%3e%0d%0a++++++++++++++%3c%2fTD%3e%0d%0a++++++++++++++%3cTD%3e%0d%0a++++++++++++++++%3cMerge%3eFalse%3c%2fMerge%3e%0d%0a++++++++++++++++%3cWidth%3e50.25%3c%2fWidth%3e%0d%0a++++++++++++++++%3cHeight%3e11.25%3c%2fHeight%3e%0d%0a++++++++++++++++%3cAlign%3eLeft%3c%2fAlign%3e%0d%0a++++++++++++++++%3cFontName%3eCalibri%3c%2fFontName%3e%0d%0a++++++++++++++++%3cWrapText%3eFalse%3c%2fWrapText%3e%0d%0a++++++++++++++++%3cFontSize%3e8%3c%2fFontSize%3e%0d%0a++++++++++++++++%3cX%3e15%3c%2fX%3e%0d%0a++++++++++++++++%3cY%3e52%3c%2fY%3e%0d%0a++++++++++++++%3c%2fTD%3e%0d%0a++++++++++++++%3cTD%3e%0d%0a++++++++++++++++%3cMerge%3eFalse%3c%2fMerge%3e%0d%0a++++++++++++++++%3cWidth%3e50.25%3c%2fWidth%3e%0d%0a++++++++++++++++%3cHeight%3e11.25%3c%2fHeight%3e%0d%0a++++++++++++++++%3cAlign%3eLeft%3c%2fAlign%3e%0d%0a++++++++++++++++%3cFontName%3eCalibri%3c%2fFontName%3e%0d%0a++++++++++++++++%3cWrapText%3eFalse%3c%2fWrapText%3e%0d%0a++++++++++++++++%3cFontSize%3e8%3c%2fFontSize%3e%0d%0a++++++++++++++++%3cX%3e16%3c%2fX%3e%0d%0a++++++++++++++++%3cY%3e52%3c%2fY%3e%0d%0a++++++++++++++%3c%2fTD%3e%0d%0a++++++++++++++%3cTD%3e%0d%0a++++++++++++++++%3cMerge%3eFalse%3c%2fMerge%3e%0d%0a++++++++++++++++%3cWidth%3e50.25%3c%2fWidth%3e%0d%0a++++++++++++++++%3cHeight%3e11.25%3c%2fHeight%3e%0d%0a++++++++++++++++%3cAlign%3eLeft%3c%2fAlign%3e%0d%0a++++++++++++++++%3cFontName%3eCalibri%3c%2fFontName%3e%0d%0a++++++++++++++++%3cWrapText%3eFalse%3c%2fWrapText%3e%0d%0a++++++++++++++++%3cFontSize%3e8%3c%2fFontSize%3e%0d%0a++++++++++++++++%3cX%3e17%3c%2fX%3e%0d%0a++++++++++++++++%3cY%3e52%3c%2fY%3e%0d%0a++++++++++++++%3c%2fTD%3e%0d%0a++++++++++++++%3cTD%3e%0d%0a++++++++++++++++%3cMerge%3eFalse%3c%2fMerge%3e%0d%0a++++++++++++++++%3cWidth%3e15%3c%2fWidth%3e%0d%0a++++++++++++++++%3cHeight%3e11.25%3c%2fHeight%3e%0d%0a++++++++++++++++%3cAlign%3eLeft%3c%2fAlign%3e%0d%0a++++++++++++++++%3cFontName%3eCalibri%3c%2fFontName%3e%0d%0a++++++++++++++++%3cWrapText%3eFalse%3c%2fWrapText%3e%0d%0a++++++++++++++++%3cFontSize%3e8%3c%2fFontSize%3e%0d%0a++++++++++++++++%3cX%3e18%3c%2fX%3e%0d%0a++++++++++++++++%3cY%3e52%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53%3c%2fY%3e%0d%0a++++++++++++++%3c%2fTD%3e%0d%0a++++++++++++++%3cTD%3e%0d%0a++++++++++++++++%3cMerge%3eFalse%3c%2fMerge%3e%0d%0a++++++++++++++++%3cWidth%3e48%3c%2fWidth%3e%0d%0a++++++++++++++++%3cHeight%3e11.25%3c%2fHeight%3e%0d%0a++++++++++++++++%3cAlign%3eLeft%3c%2fAlign%3e%0d%0a++++++++++++++++%3cFontName%3eCalibri%3c%2fFontName%3e%0d%0a++++++++++++++++%3cWrapText%3eFalse%3c%2fWrapText%3e%0d%0a++++++++++++++++%3cFontSize%3e8%3c%2fFontSize%3e%0d%0a++++++++++++++++%3cX%3e2%3c%2fX%3e%0d%0a++++++++++++++++%3cY%3e53%3c%2fY%3e%0d%0a++++++++++++++%3c%2fTD%3e%0d%0a++++++++++++++%3cTD%3e%0d%0a++++++++++++++++%3cMerge%3eFalse%3c%2fMerge%3e%0d%0a++++++++++++++++%3cWidth%3e66%3c%2fWidth%3e%0d%0a++++++++++++++++%3cHeight%3e11.25%3c%2fHeight%3e%0d%0a++++++++++++++++%3cAlign%3eLeft%3c%2fAlign%3e%0d%0a++++++++++++++++%3cFontName%3eCalibri%3c%2fFontName%3e%0d%0a++++++++++++++++%3cWrapText%3eFalse%3c%2fWrapText%3e%0d%0a++++++++++++++++%3cFontSize%3e8%3c%2fFontSize%3e%0d%0a++++++++++++++++%3cX%3e3%3c%2fX%3e%0d%0a++++++++++++++++%3cY%3e53%3c%2fY%3e%0d%0a++++++++++++++%3c%2fTD%3e%0d%0a++++++++++++++%3cTD%3e%0d%0a++++++++++++++++%3cStyle%3eClass5%3c%2fStyle%3e%0d%0a++++++++++++++++%3cMerge%3eFalse%3c%2fMerge%3e%0d%0a++++++++++++++++%3cWidth%3e57.75%3c%2fWidth%3e%0d%0a++++++++++++++++%3cText%3eBonus%3c%2fText%3e%0d%0a++++++++++++++++%3cHeight%3e11.25%3c%2fHeight%3e%0d%0a++++++++++++++++%3cAlign%3eLeft%3c%2fAlign%3e%0d%0a++++++++++++++++%3cFontName%3eCalibri%3c%2fFontName%3e%0d%0a++++++++++++++++%3cWrapText%3eFalse%3c%2fWrapText%3e%0d%0a++++++++++++++++%3cFontSize%3e8%3c%2fFontSize%3e%0d%0a++++++++++++++++%3cX%3e4%3c%2fX%3e%0d%0a++++++++++++++++%3cY%3e53%3c%2fY%3e%0d%0a++++++++++++++%3c%2fTD%3e%0d%0a++++++++++++++%3cTD%3e%0d%0a++++++++++++++++%3cStyle%3eClass6%3c%2fStyle%3e%0d%0a++++++++++++++++%3cMerge%3eFalse%3c%2fMerge%3e%0d%0a++++++++++++++++%3cFormat%3e_(%22%24%22*+%23%2c%23%230_)%3b_(%22%24%22*+(%23%2c%23%230)%3b_(%22%24%22*+%22-%22%3f%3f_)%3b_(%40_)%3c%2fFormat%3e%0d%0a++++++++++++++++%3cWidth%3e50.25%3c%2fWidth%3e%0d%0a++++++++++++++++%3cHeight%3e11.25%3c%2fHeight%3e%0d%0a++++++++++++++++%3cAlign%3eRight%3c%2fAlign%3e%0d%0a++++++++++++++++%3cFontName%3eCalibri%3c%2fFontName%3e%0d%0a++++++++++++++++%3cWrapText%3eFalse%3c%2fWrapText%3e%0d%0a++++++++++++++++%3cFontSize%3e8%3c%2fFontSize%3e%0d%0a++++++++++++++++%3cX%3e5%3c%2fX%3e%0d%0a++++++++++++++++%3cY%3e53%3c%2fY%3e%0d%0a++++++++++++++%3c%2fTD%3e%0d%0a++++++++++++++%3cTD%3e%0d%0a++++++++++++++++%3cStyle%3eClass5%3c%2fStyle%3e%0d%0a++++++++++++++++%3cMerge%3eFalse%3c%2fMerge%3e%0d%0a++++++++++++++++%3cWidth%3e63.75%3c%2fWidth%3e%0d%0a++++++++++++++++%3cText%3ePerform.+Score%3c%2fText%3e%0d%0a++++++++++++++++%3cHeight%3e11.25%3c%2fHeight%3e%0d%0a++++++++++++++++%3cAlign%3eLeft%3c%2fAlign%3e%0d%0a++++++++++++++++%3cFontName%3eCalibri%3c%2fFontName%3e%0d%0a++++++++++++++++%3cWrapText%3eFalse%3c%2fWrapText%3e%0d%0a++++++++++++++++%3cFontSize%3e8%3c%2fFontSize%3e%0d%0a++++++++++++++++%3cX%3e6%3c%2fX%3e%0d%0a++++++++++++++++%3cY%3e53%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53%3c%2fY%3e%0d%0a++++++++++++++%3c%2fTD%3e%0d%0a++++++++++++++%3cTD%3e%0d%0a++++++++++++++++%3cMerge%3eFalse%3c%2fMerge%3e%0d%0a++++++++++++++++%3cWidth%3e50.25%3c%2fWidth%3e%0d%0a++++++++++++++++%3cHeight%3e11.25%3c%2fHeight%3e%0d%0a++++++++++++++++%3cAlign%3eLeft%3c%2fAlign%3e%0d%0a++++++++++++++++%3cFontName%3eCalibri%3c%2fFontName%3e%0d%0a++++++++++++++++%3cWrapText%3eFalse%3c%2fWrapText%3e%0d%0a++++++++++++++++%3cFontSize%3e8%3c%2fFontSize%3e%0d%0a++++++++++++++++%3cX%3e8%3c%2fX%3e%0d%0a++++++++++++++++%3cY%3e53%3c%2fY%3e%0d%0a++++++++++++++%3c%2fTD%3e%0d%0a++++++++++++++%3cTD%3e%0d%0a++++++++++++++++%3cMerge%3eFalse%3c%2fMerge%3e%0d%0a++++++++++++++++%3cWidth%3e50.25%3c%2fWidth%3e%0d%0a++++++++++++++++%3cHeight%3e11.25%3c%2fHeight%3e%0d%0a++++++++++++++++%3cAlign%3eLeft%3c%2fAlign%3e%0d%0a++++++++++++++++%3cFontName%3eCalibri%3c%2fFontName%3e%0d%0a++++++++++++++++%3cWrapText%3eFalse%3c%2fWrapText%3e%0d%0a++++++++++++++++%3cFontSize%3e8%3c%2fFontSize%3e%0d%0a++++++++++++++++%3cX%3e9%3c%2fX%3e%0d%0a++++++++++++++++%3cY%3e53%3c%2fY%3e%0d%0a++++++++++++++%3c%2fTD%3e%0d%0a++++++++++++++%3cTD%3e%0d%0a++++++++++++++++%3cMerge%3eFalse%3c%2fMerge%3e%0d%0a++++++++++++++++%3cWidth%3e50.25%3c%2fWidth%3e%0d%0a++++++++++++++++%3cHeight%3e11.25%3c%2fHeight%3e%0d%0a++++++++++++++++%3cAlign%3eLeft%3c%2fAlign%3e%0d%0a++++++++++++++++%3cFontName%3eCalibri%3c%2fFontName%3e%0d%0a++++++++++++++++%3cWrapText%3eFalse%3c%2fWrapText%3e%0d%0a++++++++++++++++%3cFontSize%3e8%3c%2fFontSize%3e%0d%0a++++++++++++++++%3cX%3e10%3c%2fX%3e%0d%0a++++++++++++++++%3cY%3e53%3c%2fY%3e%0d%0a++++++++++++++%3c%2fTD%3e%0d%0a++++++++++++++%3cTD%3e%0d%0a++++++++++++++++%3cMerge%3eFalse%3c%2fMerge%3e%0d%0a++++++++++++++++%3cWidth%3e50.25%3c%2fWidth%3e%0d%0a++++++++++++++++%3cHeight%3e11.25%3c%2fHeight%3e%0d%0a++++++++++++++++%3cAlign%3eLeft%3c%2fAlign%3e%0d%0a++++++++++++++++%3cFontName%3eCalibri%3c%2fFontName%3e%0d%0a++++++++++++++++%3cWrapText%3eFalse%3c%2fWrapText%3e%0d%0a++++++++++++++++%3cFontSize%3e8%3c%2fFontSize%3e%0d%0a++++++++++++++++%3cX%3e11%3c%2fX%3e%0d%0a++++++++++++++++%3cY%3e53%3c%2fY%3e%0d%0a++++++++++++++%3c%2fTD%3e%0d%0a++++++++++++++%3cTD%3e%0d%0a++++++++++++++++%3cMerge%3eFalse%3c%2fMerge%3e%0d%0a++++++++++++++++%3cWidth%3e50.25%3c%2fWidth%3e%0d%0a++++++++++++++++%3cHeight%3e11.25%3c%2fHeight%3e%0d%0a++++++++++++++++%3cAlign%3eLeft%3c%2fAlign%3e%0d%0a++++++++++++++++%3cFontName%3eCalibri%3c%2fFontName%3e%0d%0a++++++++++++++++%3cWrapText%3eFalse%3c%2fWrapText%3e%0d%0a++++++++++++++++%3cFontSize%3e8%3c%2fFontSize%3e%0d%0a++++++++++++++++%3cX%3e12%3c%2fX%3e%0d%0a++++++++++++++++%3cY%3e53%3c%2fY%3e%0d%0a++++++++++++++%3c%2fTD%3e%0d%0a++++++++++++++%3cTD%3e%0d%0a++++++++++++++++%3cMerge%3eFalse%3c%2fMerge%3e%0d%0a++++++++++++++++%3cWidth%3e50.25%3c%2fWidth%3e%0d%0a++++++++++++++++%3cHeight%3e11.25%3c%2fHeight%3e%0d%0a++++++++++++++++%3cAlign%3eLeft%3c%2fAlign%3e%0d%0a++++++++++++++++%3cFontName%3eCalibri%3c%2fFontName%3e%0d%0a++++++++++++++++%3cWrapText%3eFalse%3c%2fWrapText%3e%0d%0a++++++++++++++++%3cFontSize%3e8%3c%2fFontSize%3e%0d%0a++++++++++++++++%3cX%3e13%3c%2fX%3e%0d%0a++++++++++++++++%3cY%3e53%3c%2fY%3e%0d%0a++++++++++++++%3c%2fTD%3e%0d%0a++++++++++++++%3cTD%3e%0d%0a++++++++++++++++%3cMerge%3eFalse%3c%2fMerge%3e%0d%0a++++++++++++++++%3cWidth%3e50.25%3c%2fWidth%3e%0d%0a++++++++++++++++%3cHeight%3e11.25%3c%2fHeight%3e%0d%0a++++++++++++++++%3cAlign%3eLeft%3c%2fAlign%3e%0d%0a++++++++++++++++%3cFontName%3eCalibri%3c%2fFontName%3e%0d%0a++++++++++++++++%3cWrapText%3eFalse%3c%2fWrapText%3e%0d%0a++++++++++++++++%3cFontSize%3e8%3c%2fFontSize%3e%0d%0a++++++++++++++++%3cX%3e14%3c%2fX%3e%0d%0a++++++++++++++++%3cY%3e53%3c%2fY%3e%0d%0a++++++++++++++%3c%2fTD%3e%0d%0a++++++++++++++%3cTD%3e%0d%0a++++++++++++++++%3cMerge%3eFalse%3c%2fMerge%3e%0d%0a++++++++++++++++%3cWidth%3e50.25%3c%2fWidth%3e%0d%0a++++++++++++++++%3cHeight%3e11.25%3c%2fHeight%3e%0d%0a++++++++++++++++%3cAlign%3eLeft%3c%2fAlign%3e%0d%0a++++++++++++++++%3cFontName%3eCalibri%3c%2fFontName%3e%0d%0a++++++++++++++++%3cWrapText%3eFalse%3c%2fWrapText%3e%0d%0a++++++++++++++++%3cFontSize%3e8%3c%2fFontSize%3e%0d%0a++++++++++++++++%3cX%3e15%3c%2fX%3e%0d%0a++++++++++++++++%3cY%3e53%3c%2fY%3e%0d%0a++++++++++++++%3c%2fTD%3e%0d%0a++++++++++++++%3cTD%3e%0d%0a++++++++++++++++%3cMerge%3eFalse%3c%2fMerge%3e%0d%0a++++++++++++++++%3cWidth%3e50.25%3c%2fWidth%3e%0d%0a++++++++++++++++%3cHeight%3e11.25%3c%2fHeight%3e%0d%0a++++++++++++++++%3cAlign%3eLeft%3c%2fAlign%3e%0d%0a++++++++++++++++%3cFontName%3eCalibri%3c%2fFontName%3e%0d%0a++++++++++++++++%3cWrapText%3eFalse%3c%2fWrapText%3e%0d%0a++++++++++++++++%3cFontSize%3e8%3c%2fFontSize%3e%0d%0a++++++++++++++++%3cX%3e16%3c%2fX%3e%0d%0a++++++++++++++++%3cY%3e53%3c%2fY%3e%0d%0a++++++++++++++%3c%2fTD%3e%0d%0a++++++++++++++%3cTD%3e%0d%0a++++++++++++++++%3cMerge%3eFalse%3c%2fMerge%3e%0d%0a++++++++++++++++%3cWidth%3e50.25%3c%2fWidth%3e%0d%0a++++++++++++++++%3cHeight%3e11.25%3c%2fHeight%3e%0d%0a++++++++++++++++%3cAlign%3eLeft%3c%2fAlign%3e%0d%0a++++++++++++++++%3cFontName%3eCalibri%3c%2fFontName%3e%0d%0a++++++++++++++++%3cWrapText%3eFalse%3c%2fWrapText%3e%0d%0a++++++++++++++++%3cFontSize%3e8%3c%2fFontSize%3e%0d%0a++++++++++++++++%3cX%3e17%3c%2fX%3e%0d%0a++++++++++++++++%3cY%3e53%3c%2fY%3e%0d%0a++++++++++++++%3c%2fTD%3e%0d%0a++++++++++++++%3cTD%3e%0d%0a++++++++++++++++%3cMerge%3eFalse%3c%2fMerge%3e%0d%0a++++++++++++++++%3cWidth%3e15%3c%2fWidth%3e%0d%0a++++++++++++++++%3cHeight%3e11.25%3c%2fHeight%3e%0d%0a++++++++++++++++%3cAlign%3eLeft%3c%2fAlign%3e%0d%0a++++++++++++++++%3cFontName%3eCalibri%3c%2fFontName%3e%0d%0a++++++++++++++++%3cWrapText%3eFalse%3c%2fWrapText%3e%0d%0a++++++++++++++++%3cFontSize%3e8%3c%2fFontSize%3e%0d%0a++++++++++++++++%3cX%3e18%3c%2fX%3e%0d%0a++++++++++++++++%3cY%3e53%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54%3c%2fY%3e%0d%0a++++++++++++++%3c%2fTD%3e%0d%0a++++++++++++++%3cTD%3e%0d%0a++++++++++++++++%3cMerge%3eFalse%3c%2fMerge%3e%0d%0a++++++++++++++++%3cWidth%3e48%3c%2fWidth%3e%0d%0a++++++++++++++++%3cHeight%3e11.25%3c%2fHeight%3e%0d%0a++++++++++++++++%3cAlign%3eLeft%3c%2fAlign%3e%0d%0a++++++++++++++++%3cFontName%3eCalibri%3c%2fFontName%3e%0d%0a++++++++++++++++%3cWrapText%3eFalse%3c%2fWrapText%3e%0d%0a++++++++++++++++%3cFontSize%3e8%3c%2fFontSize%3e%0d%0a++++++++++++++++%3cX%3e2%3c%2fX%3e%0d%0a++++++++++++++++%3cY%3e54%3c%2fY%3e%0d%0a++++++++++++++%3c%2fTD%3e%0d%0a++++++++++++++%3cTD%3e%0d%0a++++++++++++++++%3cMerge%3eFalse%3c%2fMerge%3e%0d%0a++++++++++++++++%3cWidth%3e66%3c%2fWidth%3e%0d%0a++++++++++++++++%3cHeight%3e11.25%3c%2fHeight%3e%0d%0a++++++++++++++++%3cAlign%3eLeft%3c%2fAlign%3e%0d%0a++++++++++++++++%3cFontName%3eCalibri%3c%2fFontName%3e%0d%0a++++++++++++++++%3cWrapText%3eFalse%3c%2fWrapText%3e%0d%0a++++++++++++++++%3cFontSize%3e8%3c%2fFontSize%3e%0d%0a++++++++++++++++%3cX%3e3%3c%2fX%3e%0d%0a++++++++++++++++%3cY%3e54%3c%2fY%3e%0d%0a++++++++++++++%3c%2fTD%3e%0d%0a++++++++++++++%3cTD%3e%0d%0a++++++++++++++++%3cMerge%3eFalse%3c%2fMerge%3e%0d%0a++++++++++++++++%3cWidth%3e57.75%3c%2fWidth%3e%0d%0a++++++++++++++++%3cHeight%3e11.25%3c%2fHeight%3e%0d%0a++++++++++++++++%3cAlign%3eLeft%3c%2fAlign%3e%0d%0a++++++++++++++++%3cFontName%3eCalibri%3c%2fFontName%3e%0d%0a++++++++++++++++%3cWrapText%3eFalse%3c%2fWrapText%3e%0d%0a++++++++++++++++%3cFontSize%3e8%3c%2fFontSize%3e%0d%0a++++++++++++++++%3cX%3e4%3c%2fX%3e%0d%0a++++++++++++++++%3cY%3e54%3c%2fY%3e%0d%0a++++++++++++++%3c%2fTD%3e%0d%0a++++++++++++++%3cTD%3e%0d%0a++++++++++++++++%3cMerge%3eFalse%3c%2fMerge%3e%0d%0a++++++++++++++++%3cWidth%3e50.25%3c%2fWidth%3e%0d%0a++++++++++++++++%3cHeight%3e11.25%3c%2fHeight%3e%0d%0a++++++++++++++++%3cAlign%3eLeft%3c%2fAlign%3e%0d%0a++++++++++++++++%3cFontName%3eCalibri%3c%2fFontName%3e%0d%0a++++++++++++++++%3cWrapText%3eFalse%3c%2fWrapText%3e%0d%0a++++++++++++++++%3cFontSize%3e8%3c%2fFontSize%3e%0d%0a++++++++++++++++%3cX%3e5%3c%2fX%3e%0d%0a++++++++++++++++%3cY%3e54%3c%2fY%3e%0d%0a++++++++++++++%3c%2fTD%3e%0d%0a++++++++++++++%3cTD%3e%0d%0a++++++++++++++++%3cMerge%3eFalse%3c%2fMerge%3e%0d%0a++++++++++++++++%3cWidth%3e63.75%3c%2fWidth%3e%0d%0a++++++++++++++++%3cHeight%3e11.25%3c%2fHeight%3e%0d%0a++++++++++++++++%3cAlign%3eLeft%3c%2fAlign%3e%0d%0a++++++++++++++++%3cFontName%3eCalibri%3c%2fFontName%3e%0d%0a++++++++++++++++%3cWrapText%3eFalse%3c%2fWrapText%3e%0d%0a++++++++++++++++%3cFontSize%3e8%3c%2fFontSize%3e%0d%0a++++++++++++++++%3cX%3e6%3c%2fX%3e%0d%0a++++++++++++++++%3cY%3e54%3c%2fY%3e%0d%0a++++++++++++++%3c%2fTD%3e%0d%0a++++++++++++++%3cTD%3e%0d%0a++++++++++++++++%3cMerge%3eFalse%3c%2fMerge%3e%0d%0a++++++++++++++++%3cWidth%3e67.5%3c%2fWidth%3e%0d%0a++++++++++++++++%3cHeight%3e11.25%3c%2fHeight%3e%0d%0a++++++++++++++++%3cAlign%3eLeft%3c%2fAlign%3e%0d%0a++++++++++++++++%3cFontName%3eCalibri%3c%2fFontName%3e%0d%0a++++++++++++++++%3cWrapText%3eFalse%3c%2fWrapText%3e%0d%0a++++++++++++++++%3cFontSize%3e8%3c%2fFontSize%3e%0d%0a++++++++++++++++%3cX%3e7%3c%2fX%3e%0d%0a++++++++++++++++%3cY%3e54%3c%2fY%3e%0d%0a++++++++++++++%3c%2fTD%3e%0d%0a++++++++++++++%3cTD%3e%0d%0a++++++++++++++++%3cMerge%3eFalse%3c%2fMerge%3e%0d%0a++++++++++++++++%3cWidth%3e50.25%3c%2fWidth%3e%0d%0a++++++++++++++++%3cHeight%3e11.25%3c%2fHeight%3e%0d%0a++++++++++++++++%3cAlign%3eLeft%3c%2fAlign%3e%0d%0a++++++++++++++++%3cFontName%3eCalibri%3c%2fFontName%3e%0d%0a++++++++++++++++%3cWrapText%3eFalse%3c%2fWrapText%3e%0d%0a++++++++++++++++%3cFontSize%3e8%3c%2fFontSize%3e%0d%0a++++++++++++++++%3cX%3e8%3c%2fX%3e%0d%0a++++++++++++++++%3cY%3e54%3c%2fY%3e%0d%0a++++++++++++++%3c%2fTD%3e%0d%0a++++++++++++++%3cTD%3e%0d%0a++++++++++++++++%3cMerge%3eFalse%3c%2fMerge%3e%0d%0a++++++++++++++++%3cWidth%3e50.25%3c%2fWidth%3e%0d%0a++++++++++++++++%3cHeight%3e11.25%3c%2fHeight%3e%0d%0a++++++++++++++++%3cAlign%3eLeft%3c%2fAlign%3e%0d%0a++++++++++++++++%3cFontName%3eCalibri%3c%2fFontName%3e%0d%0a++++++++++++++++%3cWrapText%3eFalse%3c%2fWrapText%3e%0d%0a++++++++++++++++%3cFontSize%3e8%3c%2fFontSize%3e%0d%0a++++++++++++++++%3cX%3e9%3c%2fX%3e%0d%0a++++++++++++++++%3cY%3e54%3c%2fY%3e%0d%0a++++++++++++++%3c%2fTD%3e%0d%0a++++++++++++++%3cTD%3e%0d%0a++++++++++++++++%3cMerge%3eFalse%3c%2fMerge%3e%0d%0a++++++++++++++++%3cWidth%3e50.25%3c%2fWidth%3e%0d%0a++++++++++++++++%3cHeight%3e11.25%3c%2fHeight%3e%0d%0a++++++++++++++++%3cAlign%3eLeft%3c%2fAlign%3e%0d%0a++++++++++++++++%3cFontName%3eCalibri%3c%2fFontName%3e%0d%0a++++++++++++++++%3cWrapText%3eFalse%3c%2fWrapText%3e%0d%0a++++++++++++++++%3cFontSize%3e8%3c%2fFontSize%3e%0d%0a++++++++++++++++%3cX%3e10%3c%2fX%3e%0d%0a++++++++++++++++%3cY%3e54%3c%2fY%3e%0d%0a++++++++++++++%3c%2fTD%3e%0d%0a++++++++++++++%3cTD%3e%0d%0a++++++++++++++++%3cMerge%3eFalse%3c%2fMerge%3e%0d%0a++++++++++++++++%3cWidth%3e50.25%3c%2fWidth%3e%0d%0a++++++++++++++++%3cHeight%3e11.25%3c%2fHeight%3e%0d%0a++++++++++++++++%3cAlign%3eLeft%3c%2fAlign%3e%0d%0a++++++++++++++++%3cFontName%3eCalibri%3c%2fFontName%3e%0d%0a++++++++++++++++%3cWrapText%3eFalse%3c%2fWrapText%3e%0d%0a++++++++++++++++%3cFontSize%3e8%3c%2fFontSize%3e%0d%0a++++++++++++++++%3cX%3e11%3c%2fX%3e%0d%0a++++++++++++++++%3cY%3e54%3c%2fY%3e%0d%0a++++++++++++++%3c%2fTD%3e%0d%0a++++++++++++++%3cTD%3e%0d%0a++++++++++++++++%3cMerge%3eFalse%3c%2fMerge%3e%0d%0a++++++++++++++++%3cWidth%3e50.25%3c%2fWidth%3e%0d%0a++++++++++++++++%3cHeight%3e11.25%3c%2fHeight%3e%0d%0a++++++++++++++++%3cAlign%3eLeft%3c%2fAlign%3e%0d%0a++++++++++++++++%3cFontName%3eCalibri%3c%2fFontName%3e%0d%0a++++++++++++++++%3cWrapText%3eFalse%3c%2fWrapText%3e%0d%0a++++++++++++++++%3cFontSize%3e8%3c%2fFontSize%3e%0d%0a++++++++++++++++%3cX%3e12%3c%2fX%3e%0d%0a++++++++++++++++%3cY%3e54%3c%2fY%3e%0d%0a++++++++++++++%3c%2fTD%3e%0d%0a++++++++++++++%3cTD%3e%0d%0a++++++++++++++++%3cMerge%3eFalse%3c%2fMerge%3e%0d%0a++++++++++++++++%3cWidth%3e50.25%3c%2fWidth%3e%0d%0a++++++++++++++++%3cHeight%3e11.25%3c%2fHeight%3e%0d%0a++++++++++++++++%3cAlign%3eLeft%3c%2fAlign%3e%0d%0a++++++++++++++++%3cFontName%3eCalibri%3c%2fFontName%3e%0d%0a++++++++++++++++%3cWrapText%3eFalse%3c%2fWrapText%3e%0d%0a++++++++++++++++%3cFontSize%3e8%3c%2fFontSize%3e%0d%0a++++++++++++++++%3cX%3e13%3c%2fX%3e%0d%0a++++++++++++++++%3cY%3e54%3c%2fY%3e%0d%0a++++++++++++++%3c%2fTD%3e%0d%0a++++++++++++++%3cTD%3e%0d%0a++++++++++++++++%3cMerge%3eFalse%3c%2fMerge%3e%0d%0a++++++++++++++++%3cWidth%3e50.25%3c%2fWidth%3e%0d%0a++++++++++++++++%3cHeight%3e11.25%3c%2fHeight%3e%0d%0a++++++++++++++++%3cAlign%3eLeft%3c%2fAlign%3e%0d%0a++++++++++++++++%3cFontName%3eCalibri%3c%2fFontName%3e%0d%0a++++++++++++++++%3cWrapText%3eFalse%3c%2fWrapText%3e%0d%0a++++++++++++++++%3cFontSize%3e8%3c%2fFontSize%3e%0d%0a++++++++++++++++%3cX%3e14%3c%2fX%3e%0d%0a++++++++++++++++%3cY%3e54%3c%2fY%3e%0d%0a++++++++++++++%3c%2fTD%3e%0d%0a++++++++++++++%3cTD%3e%0d%0a++++++++++++++++%3cMerge%3eFalse%3c%2fMerge%3e%0d%0a++++++++++++++++%3cWidth%3e50.25%3c%2fWidth%3e%0d%0a++++++++++++++++%3cHeight%3e11.25%3c%2fHeight%3e%0d%0a++++++++++++++++%3cAlign%3eLeft%3c%2fAlign%3e%0d%0a++++++++++++++++%3cFontName%3eCalibri%3c%2fFontName%3e%0d%0a++++++++++++++++%3cWrapText%3eFalse%3c%2fWrapText%3e%0d%0a++++++++++++++++%3cFontSize%3e8%3c%2fFontSize%3e%0d%0a++++++++++++++++%3cX%3e15%3c%2fX%3e%0d%0a++++++++++++++++%3cY%3e54%3c%2fY%3e%0d%0a++++++++++++++%3c%2fTD%3e%0d%0a++++++++++++++%3cTD%3e%0d%0a++++++++++++++++%3cMerge%3eFalse%3c%2fMerge%3e%0d%0a++++++++++++++++%3cWidth%3e50.25%3c%2fWidth%3e%0d%0a++++++++++++++++%3cHeight%3e11.25%3c%2fHeight%3e%0d%0a++++++++++++++++%3cAlign%3eLeft%3c%2fAlign%3e%0d%0a++++++++++++++++%3cFontName%3eCalibri%3c%2fFontName%3e%0d%0a++++++++++++++++%3cWrapText%3eFalse%3c%2fWrapText%3e%0d%0a++++++++++++++++%3cFontSize%3e8%3c%2fFontSize%3e%0d%0a++++++++++++++++%3cX%3e16%3c%2fX%3e%0d%0a++++++++++++++++%3cY%3e54%3c%2fY%3e%0d%0a++++++++++++++%3c%2fTD%3e%0d%0a++++++++++++++%3cTD%3e%0d%0a++++++++++++++++%3cMerge%3eFalse%3c%2fMerge%3e%0d%0a++++++++++++++++%3cWidth%3e50.25%3c%2fWidth%3e%0d%0a++++++++++++++++%3cHeight%3e11.25%3c%2fHeight%3e%0d%0a++++++++++++++++%3cAlign%3eLeft%3c%2fAlign%3e%0d%0a++++++++++++++++%3cFontName%3eCalibri%3c%2fFontName%3e%0d%0a++++++++++++++++%3cWrapText%3eFalse%3c%2fWrapText%3e%0d%0a++++++++++++++++%3cFontSize%3e8%3c%2fFontSize%3e%0d%0a++++++++++++++++%3cX%3e17%3c%2fX%3e%0d%0a++++++++++++++++%3cY%3e54%3c%2fY%3e%0d%0a++++++++++++++%3c%2fTD%3e%0d%0a++++++++++++++%3cTD%3e%0d%0a++++++++++++++++%3cMerge%3eFalse%3c%2fMerge%3e%0d%0a++++++++++++++++%3cWidth%3e15%3c%2fWidth%3e%0d%0a++++++++++++++++%3cHeight%3e11.25%3c%2fHeight%3e%0d%0a++++++++++++++++%3cAlign%3eLeft%3c%2fAlign%3e%0d%0a++++++++++++++++%3cFontName%3eCalibri%3c%2fFontName%3e%0d%0a++++++++++++++++%3cWrapText%3eFalse%3c%2fWrapText%3e%0d%0a++++++++++++++++%3cFontSize%3e8%3c%2fFontSize%3e%0d%0a++++++++++++++++%3cX%3e18%3c%2fX%3e%0d%0a++++++++++++++++%3cY%3e54%3c%2fY%3e%0d%0a++++++++++++++%3c%2fTD%3e%0d%0a++++++++++++%3c%2fTDs%3e%0d%0a++++++++++++%3cIsRowVisible%3etrue%3c%2fIsRowVisible%3e%0d%0a++++++++++%3c%2fTR%3e%0d%0a++++++++%3c%2fTRs%3e%0d%0a++++++++%3cPvtStyles+%2f%3e%0d%0a++++++++%3cSheetID%3e0%3c%2fSheetID%3e%0d%0a++++++%3c%2fTable%3e%0d%0a++++%3c%2fTableCollection%3e%0d%0a++%3c%2fTables%3e%0d%0a++%3cPageExportRanges%3e%0d%0a++++%3cExportRangesCollection%3e%0d%0a++++++%3cExportRanges%3e%0d%0a++++++++%3cRanges+%2f%3e%0d%0a++++++++%3cExportType%3ePdf%3c%2fExportType%3e%0d%0a++++++++%3cPageOrientation%3eLandscape%3c%2fPageOrientation%3e%0d%0a++++++++%3cPageSize%3eA4%3c%2fPageSize%3e%0d%0a++++++++%3cFitToPage%3etrue%3c%2fFitToPage%3e%0d%0a++++++%3c%2fExportRanges%3e%0d%0a++++%3c%2fExportRangesCollection%3e%0d%0a++%3c%2fPageExportRanges%3e%0d%0a++%3cVersion%3e3.2.0%3c%2fVersion%3e%0d%0a++%3cMaps+%2f%3e%0d%0a%3c%2fWizardSettings%3e</t>
  </si>
  <si>
    <t>Cost Per Hire</t>
  </si>
  <si>
    <t xml:space="preserve">Cost per hire is calculated by taking the total of all recruiting expenses and dividing that amount by the number of new hires.  Cost per hire differs significantly according to position level.  For that reason, an employer may decide to calculate cost per hire by position level using such categories as nonexempt employees, exempt employees, managers and executives.  This template may be used to calculate cost per hire for one or more positions or may be used for different position levels by saving the file under different names.  </t>
  </si>
  <si>
    <t>(Formulas are included)</t>
  </si>
  <si>
    <t>Hours</t>
  </si>
  <si>
    <t>Rate</t>
  </si>
  <si>
    <t>Internal Costs (Recruiting Staff)</t>
  </si>
  <si>
    <t>Salaries including benefits</t>
  </si>
  <si>
    <t>Travel, lodging and related expenses</t>
  </si>
  <si>
    <t>Total Internal Costs</t>
  </si>
  <si>
    <t>External Costs</t>
  </si>
  <si>
    <t>Contract recruiter or search firm fees</t>
  </si>
  <si>
    <t>Total External Costs</t>
  </si>
  <si>
    <t>Other Costs</t>
  </si>
  <si>
    <t>Advertisements</t>
  </si>
  <si>
    <t>Job fairs</t>
  </si>
  <si>
    <t>College recruitment</t>
  </si>
  <si>
    <t>Employee referral award</t>
  </si>
  <si>
    <t>Screening (background checks, pre-employment testing)</t>
  </si>
  <si>
    <t>Total Other Costs</t>
  </si>
  <si>
    <t>Number of Hires</t>
  </si>
  <si>
    <t>Cost per Hire (Total of internal, external and other costs divided by the number of hires)</t>
  </si>
  <si>
    <t xml:space="preserve">Absenteeism - Combined Calculation </t>
  </si>
  <si>
    <t>(Lost workdays due to absenteeism)</t>
  </si>
  <si>
    <t>(Formulas are included.)</t>
  </si>
  <si>
    <t xml:space="preserve">No. of Lost </t>
  </si>
  <si>
    <t xml:space="preserve">Avg No. of </t>
  </si>
  <si>
    <t xml:space="preserve">Avg no. of </t>
  </si>
  <si>
    <t xml:space="preserve">Absenteeism </t>
  </si>
  <si>
    <t>Workdays Due</t>
  </si>
  <si>
    <t>Employees</t>
  </si>
  <si>
    <t>Workdays</t>
  </si>
  <si>
    <t xml:space="preserve">Employees </t>
  </si>
  <si>
    <t>to Absences</t>
  </si>
  <si>
    <t>x Avg No. of</t>
  </si>
  <si>
    <t>January</t>
  </si>
  <si>
    <t>February</t>
  </si>
  <si>
    <t>March</t>
  </si>
  <si>
    <t>April</t>
  </si>
  <si>
    <t>May</t>
  </si>
  <si>
    <t>June</t>
  </si>
  <si>
    <t>July</t>
  </si>
  <si>
    <t>August</t>
  </si>
  <si>
    <t>September</t>
  </si>
  <si>
    <t>October</t>
  </si>
  <si>
    <t>November</t>
  </si>
  <si>
    <t>December</t>
  </si>
  <si>
    <t>TOTALS</t>
  </si>
  <si>
    <t>N/A</t>
  </si>
  <si>
    <t>Note:  The formula for combined absenteeism rate is the number of lost workdays due to absences divided by the product of the average number of employees multiplied by the average number of workdays during period multiplied by 100.</t>
  </si>
  <si>
    <t xml:space="preserve">Absenteeism, Average Rate per Employee </t>
  </si>
  <si>
    <t>Note:  The formula for average absence rate per employee is the number of absences divided by the total number of employees on payroll during the period.</t>
  </si>
  <si>
    <t>No. of Absences</t>
  </si>
  <si>
    <t>No. of Employees</t>
  </si>
  <si>
    <t>Average Absence Rate Per Employee</t>
  </si>
  <si>
    <t>Date</t>
  </si>
  <si>
    <t>Hire Yield Ratio</t>
  </si>
  <si>
    <t>Hire yield ratio is the number of applicants divided by the number of individuals who are hired.</t>
  </si>
  <si>
    <t>Number of applicants</t>
  </si>
  <si>
    <t>Human Capital ROI</t>
  </si>
  <si>
    <t>Revenue</t>
  </si>
  <si>
    <t>Operating Expenses</t>
  </si>
  <si>
    <t xml:space="preserve">Compensation </t>
  </si>
  <si>
    <t>Benefit Costs</t>
  </si>
  <si>
    <t>ROI</t>
  </si>
  <si>
    <t>.</t>
  </si>
  <si>
    <t>The formula for Human Capital ROI is revenue less operating expenses less compensation and benefit costs divided by compensation and benefit costs.</t>
  </si>
  <si>
    <t># of Employees</t>
  </si>
  <si>
    <t>Employee Separation</t>
  </si>
  <si>
    <t>New Hires</t>
  </si>
  <si>
    <t>Net Hires</t>
  </si>
  <si>
    <t xml:space="preserve"> Turnover Rate</t>
  </si>
  <si>
    <t>Create a table with the above fields</t>
  </si>
  <si>
    <t>Average Employee Retention</t>
  </si>
  <si>
    <t>Avg Performance Score</t>
  </si>
  <si>
    <t>High Performer Turnover per year</t>
  </si>
  <si>
    <t>Total Cost of workforce</t>
  </si>
  <si>
    <t>Separations</t>
  </si>
  <si>
    <t>Status</t>
  </si>
  <si>
    <t>Current Date</t>
  </si>
  <si>
    <t>Grand Total</t>
  </si>
  <si>
    <t>(All)</t>
  </si>
  <si>
    <t>Sum of Turnover Rate</t>
  </si>
  <si>
    <t>0)</t>
  </si>
  <si>
    <t>Hires 2022</t>
  </si>
  <si>
    <t>Separated 2022</t>
  </si>
  <si>
    <t>Sum of Hires 2022</t>
  </si>
  <si>
    <t>Hires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</si>
</sst>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
    <numFmt numFmtId="166" formatCode="_(* #,##0_);_(* \(#,##0\);_(* &quot;-&quot;??_);_(@_)"/>
  </numFmts>
  <fonts count="2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8"/>
      <color theme="1"/>
      <name val="Calibri"/>
      <family val="2"/>
      <scheme val="minor"/>
    </font>
    <font>
      <b/>
      <sz val="12"/>
      <name val="Arial"/>
      <family val="2"/>
    </font>
    <font>
      <sz val="11"/>
      <name val="Arial"/>
      <family val="2"/>
    </font>
    <font>
      <sz val="12"/>
      <name val="Arial"/>
      <family val="2"/>
    </font>
    <font>
      <b/>
      <sz val="11"/>
      <name val="Arial"/>
      <family val="2"/>
    </font>
    <font>
      <b/>
      <sz val="10"/>
      <name val="Arial"/>
      <family val="2"/>
    </font>
    <font>
      <b/>
      <sz val="12"/>
      <name val="Arial"/>
      <family val="2"/>
    </font>
    <font>
      <sz val="11"/>
      <name val="Arial"/>
      <family val="2"/>
    </font>
    <font>
      <sz val="10"/>
      <name val="Arial"/>
      <family val="2"/>
    </font>
    <font>
      <b/>
      <sz val="11"/>
      <name val="Arial"/>
      <family val="2"/>
    </font>
    <font>
      <b/>
      <i/>
      <sz val="11"/>
      <name val="Arial"/>
      <family val="2"/>
    </font>
    <font>
      <i/>
      <sz val="11"/>
      <name val="Arial"/>
      <family val="2"/>
    </font>
    <font>
      <b/>
      <sz val="14"/>
      <name val="Arial"/>
      <family val="2"/>
    </font>
    <font>
      <b/>
      <sz val="10"/>
      <name val="Arial"/>
      <family val="2"/>
    </font>
    <font>
      <b/>
      <u/>
      <sz val="12"/>
      <name val="Arial"/>
      <family val="2"/>
    </font>
    <font>
      <u/>
      <sz val="10"/>
      <color indexed="12"/>
      <name val="Arial"/>
      <family val="2"/>
    </font>
    <font>
      <b/>
      <sz val="12"/>
      <color theme="0"/>
      <name val="Calibri"/>
      <family val="2"/>
      <scheme val="minor"/>
    </font>
    <font>
      <sz val="12"/>
      <color theme="1"/>
      <name val="Calibri"/>
      <family val="2"/>
      <scheme val="minor"/>
    </font>
    <font>
      <b/>
      <sz val="9"/>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4" tint="0.39997558519241921"/>
        <bgColor indexed="64"/>
      </patternFill>
    </fill>
    <fill>
      <patternFill patternType="solid">
        <fgColor indexed="2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bgColor theme="9"/>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62">
    <xf numFmtId="0" fontId="0" fillId="0" borderId="0" xfId="0"/>
    <xf numFmtId="0" fontId="2" fillId="0" borderId="0" xfId="0" applyFont="1"/>
    <xf numFmtId="14" fontId="1" fillId="2" borderId="0" xfId="0" applyNumberFormat="1" applyFont="1" applyFill="1" applyAlignment="1">
      <alignment horizontal="right" wrapText="1"/>
    </xf>
    <xf numFmtId="0" fontId="4" fillId="0" borderId="0" xfId="0" applyFont="1"/>
    <xf numFmtId="14" fontId="4" fillId="0" borderId="0" xfId="0" applyNumberFormat="1" applyFont="1"/>
    <xf numFmtId="165" fontId="4" fillId="0" borderId="0" xfId="0" applyNumberFormat="1" applyFont="1"/>
    <xf numFmtId="0" fontId="5" fillId="0" borderId="0" xfId="0" applyFont="1"/>
    <xf numFmtId="4" fontId="6" fillId="0" borderId="0" xfId="0" applyNumberFormat="1" applyFont="1" applyAlignment="1">
      <alignment horizontal="center"/>
    </xf>
    <xf numFmtId="4" fontId="2" fillId="0" borderId="0" xfId="0" applyNumberFormat="1" applyFont="1" applyAlignment="1">
      <alignment horizontal="center"/>
    </xf>
    <xf numFmtId="0" fontId="7" fillId="0" borderId="0" xfId="0" applyFont="1"/>
    <xf numFmtId="0" fontId="7" fillId="3" borderId="0" xfId="0" applyFont="1" applyFill="1"/>
    <xf numFmtId="4" fontId="6" fillId="3" borderId="0" xfId="0" applyNumberFormat="1" applyFont="1" applyFill="1" applyAlignment="1">
      <alignment horizontal="center"/>
    </xf>
    <xf numFmtId="4" fontId="2" fillId="3" borderId="0" xfId="0" applyNumberFormat="1" applyFont="1" applyFill="1" applyAlignment="1">
      <alignment horizontal="center"/>
    </xf>
    <xf numFmtId="0" fontId="8" fillId="0" borderId="0" xfId="0" applyFont="1"/>
    <xf numFmtId="4" fontId="8" fillId="0" borderId="0" xfId="0" applyNumberFormat="1" applyFont="1" applyAlignment="1">
      <alignment horizontal="center"/>
    </xf>
    <xf numFmtId="4" fontId="9" fillId="0" borderId="0" xfId="0" applyNumberFormat="1" applyFont="1" applyAlignment="1">
      <alignment horizontal="center"/>
    </xf>
    <xf numFmtId="0" fontId="6" fillId="0" borderId="0" xfId="0" applyFont="1"/>
    <xf numFmtId="4" fontId="5" fillId="0" borderId="0" xfId="0" applyNumberFormat="1" applyFont="1" applyAlignment="1">
      <alignment horizontal="center"/>
    </xf>
    <xf numFmtId="4" fontId="9" fillId="4" borderId="0" xfId="0" applyNumberFormat="1" applyFont="1" applyFill="1" applyAlignment="1">
      <alignment horizontal="center"/>
    </xf>
    <xf numFmtId="4" fontId="9" fillId="5" borderId="0" xfId="0" applyNumberFormat="1" applyFont="1" applyFill="1" applyAlignment="1">
      <alignment horizontal="center"/>
    </xf>
    <xf numFmtId="4" fontId="5" fillId="6" borderId="0" xfId="0" applyNumberFormat="1" applyFont="1" applyFill="1" applyAlignment="1">
      <alignment horizontal="center"/>
    </xf>
    <xf numFmtId="0" fontId="5" fillId="0" borderId="0" xfId="0" applyFont="1" applyAlignment="1">
      <alignment wrapText="1"/>
    </xf>
    <xf numFmtId="0" fontId="10" fillId="0" borderId="0" xfId="0" applyFont="1"/>
    <xf numFmtId="0" fontId="11" fillId="0" borderId="0" xfId="0" applyFont="1"/>
    <xf numFmtId="0" fontId="12" fillId="0" borderId="0" xfId="0" applyFont="1" applyAlignment="1">
      <alignment horizontal="center"/>
    </xf>
    <xf numFmtId="0" fontId="12" fillId="0" borderId="0" xfId="0" applyFont="1"/>
    <xf numFmtId="0" fontId="13" fillId="0" borderId="0" xfId="0" applyFont="1" applyAlignment="1">
      <alignment horizontal="center"/>
    </xf>
    <xf numFmtId="0" fontId="14" fillId="0" borderId="0" xfId="0" applyFont="1" applyAlignment="1">
      <alignment horizontal="center"/>
    </xf>
    <xf numFmtId="10" fontId="12" fillId="0" borderId="0" xfId="0" applyNumberFormat="1" applyFont="1"/>
    <xf numFmtId="0" fontId="12" fillId="0" borderId="0" xfId="0" applyFont="1" applyAlignment="1">
      <alignment horizontal="left"/>
    </xf>
    <xf numFmtId="0" fontId="11" fillId="0" borderId="0" xfId="0" applyFont="1" applyAlignment="1">
      <alignment horizontal="right"/>
    </xf>
    <xf numFmtId="0" fontId="15" fillId="0" borderId="0" xfId="0" applyFont="1" applyAlignment="1">
      <alignment wrapText="1"/>
    </xf>
    <xf numFmtId="0" fontId="16" fillId="0" borderId="0" xfId="0" applyFont="1"/>
    <xf numFmtId="0" fontId="14" fillId="0" borderId="0" xfId="0" applyFont="1" applyAlignment="1">
      <alignment horizontal="center" vertical="top" wrapText="1"/>
    </xf>
    <xf numFmtId="0" fontId="13" fillId="0" borderId="0" xfId="0" applyFont="1" applyAlignment="1">
      <alignment horizontal="center" vertical="top" wrapText="1"/>
    </xf>
    <xf numFmtId="0" fontId="11" fillId="0" borderId="3" xfId="0" applyFont="1" applyBorder="1"/>
    <xf numFmtId="0" fontId="13" fillId="0" borderId="3" xfId="0" applyFont="1" applyBorder="1"/>
    <xf numFmtId="0" fontId="17" fillId="0" borderId="3" xfId="0" applyFont="1" applyBorder="1" applyAlignment="1">
      <alignment horizontal="center"/>
    </xf>
    <xf numFmtId="2" fontId="12" fillId="0" borderId="3" xfId="0" applyNumberFormat="1"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18" fillId="0" borderId="0" xfId="0" applyFont="1"/>
    <xf numFmtId="0" fontId="19" fillId="0" borderId="0" xfId="0" applyFont="1" applyAlignment="1">
      <alignment horizontal="center"/>
    </xf>
    <xf numFmtId="166" fontId="20" fillId="7" borderId="3" xfId="1" applyNumberFormat="1" applyFont="1" applyFill="1" applyBorder="1" applyAlignment="1">
      <alignment horizontal="center" vertical="center" wrapText="1"/>
    </xf>
    <xf numFmtId="166" fontId="20" fillId="7" borderId="2" xfId="1" applyNumberFormat="1" applyFont="1" applyFill="1" applyBorder="1" applyAlignment="1">
      <alignment horizontal="center" vertical="center" wrapText="1"/>
    </xf>
    <xf numFmtId="166" fontId="20" fillId="7" borderId="1" xfId="1" applyNumberFormat="1" applyFont="1" applyFill="1" applyBorder="1" applyAlignment="1">
      <alignment horizontal="center" vertical="center" wrapText="1"/>
    </xf>
    <xf numFmtId="0" fontId="21" fillId="0" borderId="0" xfId="0" applyFont="1"/>
    <xf numFmtId="0" fontId="22" fillId="0" borderId="0" xfId="0" applyFont="1" applyAlignment="1">
      <alignment horizontal="center" vertical="top" wrapText="1"/>
    </xf>
    <xf numFmtId="14" fontId="22" fillId="0" borderId="0" xfId="0" applyNumberFormat="1" applyFont="1" applyAlignment="1">
      <alignment horizontal="center" vertical="top" wrapText="1"/>
    </xf>
    <xf numFmtId="165" fontId="22" fillId="0" borderId="0" xfId="0" applyNumberFormat="1" applyFont="1" applyAlignment="1">
      <alignment horizontal="center" vertical="top" wrapText="1"/>
    </xf>
    <xf numFmtId="0" fontId="22" fillId="0" borderId="0" xfId="0" applyFont="1" applyAlignment="1">
      <alignment wrapText="1"/>
    </xf>
    <xf numFmtId="166" fontId="20" fillId="7" borderId="4" xfId="1" applyNumberFormat="1" applyFont="1" applyFill="1" applyBorder="1" applyAlignment="1">
      <alignment horizontal="center" vertical="center" wrapText="1"/>
    </xf>
    <xf numFmtId="9" fontId="21" fillId="0" borderId="0" xfId="2" applyFont="1"/>
    <xf numFmtId="0" fontId="0" fillId="0" borderId="0" xfId="0" pivotButton="1"/>
    <xf numFmtId="0" fontId="0" fillId="0" borderId="0" xfId="0" applyAlignment="1">
      <alignment horizontal="left"/>
    </xf>
    <xf numFmtId="9" fontId="0" fillId="0" borderId="0" xfId="0" applyNumberFormat="1"/>
    <xf numFmtId="0" fontId="11" fillId="0" borderId="0" xfId="0" applyFont="1"/>
    <xf numFmtId="0" fontId="15" fillId="0" borderId="0" xfId="0" applyFont="1" applyAlignment="1">
      <alignment horizontal="left" vertical="center" wrapText="1"/>
    </xf>
    <xf numFmtId="0" fontId="6" fillId="0" borderId="0" xfId="0" applyFont="1" applyAlignment="1">
      <alignment horizontal="left" vertical="center" wrapText="1"/>
    </xf>
    <xf numFmtId="0" fontId="15" fillId="0" borderId="0" xfId="0" applyFont="1" applyAlignment="1">
      <alignment vertical="center" wrapText="1"/>
    </xf>
  </cellXfs>
  <cellStyles count="3">
    <cellStyle name="Comma" xfId="1" builtinId="3"/>
    <cellStyle name="Normal" xfId="0" builtinId="0"/>
    <cellStyle name="Percent" xfId="2" builtinId="5"/>
  </cellStyles>
  <dxfs count="22">
    <dxf>
      <numFmt numFmtId="13" formatCode="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strike val="0"/>
        <outline val="0"/>
        <shadow val="0"/>
        <u val="none"/>
        <vertAlign val="baseline"/>
        <sz val="9"/>
        <color theme="1"/>
        <name val="Calibri"/>
        <scheme val="min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86.734073495369" createdVersion="8" refreshedVersion="8" minRefreshableVersion="3" recordCount="404" xr:uid="{2F10E34E-5635-472E-8165-16C8D5D95F36}">
  <cacheSource type="worksheet">
    <worksheetSource name="Table1"/>
  </cacheSource>
  <cacheFields count="20">
    <cacheField name="Full Name" numFmtId="0">
      <sharedItems/>
    </cacheField>
    <cacheField name="Hire Date" numFmtId="14">
      <sharedItems containsSemiMixedTypes="0" containsNonDate="0" containsDate="1" containsString="0" minDate="2014-05-13T12:00:00" maxDate="2022-12-13T12:00:00"/>
    </cacheField>
    <cacheField name="Location" numFmtId="14">
      <sharedItems count="5">
        <s v="Boston"/>
        <s v="Los Angeles"/>
        <s v="Chicago"/>
        <s v="New York"/>
        <s v="Miami"/>
      </sharedItems>
    </cacheField>
    <cacheField name="State" numFmtId="14">
      <sharedItems/>
    </cacheField>
    <cacheField name="Termination Date" numFmtId="14">
      <sharedItems containsNonDate="0" containsDate="1" containsString="0" containsBlank="1" minDate="2017-06-29T12:00:00" maxDate="2022-10-26T12:00:00" count="32">
        <m/>
        <d v="2017-06-29T12:00:00"/>
        <d v="2017-11-05T12:00:00"/>
        <d v="2018-03-03T12:00:00"/>
        <d v="2018-07-11T12:00:00"/>
        <d v="2018-11-05T12:00:00"/>
        <d v="2022-10-10T12:00:00"/>
        <d v="2022-10-11T12:00:00"/>
        <d v="2022-10-12T12:00:00"/>
        <d v="2022-10-13T12:00:00"/>
        <d v="2022-10-14T12:00:00"/>
        <d v="2022-10-15T12:00:00"/>
        <d v="2022-10-16T12:00:00"/>
        <d v="2022-10-17T12:00:00"/>
        <d v="2022-10-18T12:00:00"/>
        <d v="2022-10-19T12:00:00"/>
        <d v="2022-10-20T12:00:00"/>
        <d v="2022-10-21T12:00:00"/>
        <d v="2022-10-22T12:00:00"/>
        <d v="2022-10-23T12:00:00"/>
        <d v="2022-10-24T12:00:00"/>
        <d v="2022-10-25T12:00:00"/>
        <d v="2022-10-26T12:00:00"/>
        <d v="2019-04-06T12:00:00"/>
        <d v="2019-01-12T12:00:00"/>
        <d v="2020-04-04T12:00:00"/>
        <d v="2020-08-22T12:00:00"/>
        <d v="2020-11-03T12:00:00"/>
        <d v="2021-04-10T12:00:00"/>
        <d v="2021-08-11T12:00:00"/>
        <d v="2021-11-30T12:00:00"/>
        <d v="2021-12-14T12:00:00"/>
      </sharedItems>
      <fieldGroup base="4">
        <rangePr groupBy="years" startDate="2017-06-29T12:00:00" endDate="2022-10-26T12:00:00"/>
        <groupItems count="8">
          <s v="(blank)"/>
          <s v="2017"/>
          <s v="2018"/>
          <s v="2019"/>
          <s v="2020"/>
          <s v="2021"/>
          <s v="2022"/>
          <s v="&gt;26/10/2022"/>
        </groupItems>
      </fieldGroup>
    </cacheField>
    <cacheField name="Employment Type" numFmtId="14">
      <sharedItems/>
    </cacheField>
    <cacheField name="Year" numFmtId="0">
      <sharedItems containsSemiMixedTypes="0" containsString="0" containsNumber="1" containsInteger="1" minValue="2000" maxValue="2022" count="18">
        <n v="2014"/>
        <n v="2015"/>
        <n v="2016"/>
        <n v="2017"/>
        <n v="2018"/>
        <n v="2019"/>
        <n v="2020"/>
        <n v="2021"/>
        <n v="2022"/>
        <n v="2005" u="1"/>
        <n v="2001" u="1"/>
        <n v="2006" u="1"/>
        <n v="2002" u="1"/>
        <n v="2007" u="1"/>
        <n v="2003" u="1"/>
        <n v="2008" u="1"/>
        <n v="2004" u="1"/>
        <n v="2000" u="1"/>
      </sharedItems>
    </cacheField>
    <cacheField name="Base Salary" numFmtId="165">
      <sharedItems containsSemiMixedTypes="0" containsString="0" containsNumber="1" containsInteger="1" minValue="16000" maxValue="166800"/>
    </cacheField>
    <cacheField name="Bonus" numFmtId="165">
      <sharedItems containsSemiMixedTypes="0" containsString="0" containsNumber="1" minValue="1250" maxValue="20016"/>
    </cacheField>
    <cacheField name="Overtime" numFmtId="165">
      <sharedItems containsSemiMixedTypes="0" containsString="0" containsNumber="1" minValue="0" maxValue="7651.8"/>
    </cacheField>
    <cacheField name="Commission" numFmtId="165">
      <sharedItems containsString="0" containsBlank="1" containsNumber="1" containsInteger="1" minValue="0" maxValue="155000"/>
    </cacheField>
    <cacheField name="Department" numFmtId="0">
      <sharedItems count="9">
        <s v="Marketing"/>
        <s v="R&amp;D"/>
        <s v="Sales"/>
        <s v="Finance"/>
        <s v="Administration"/>
        <s v="IT"/>
        <s v="Accounting"/>
        <s v="Human Resources"/>
        <s v="Customer Support"/>
      </sharedItems>
    </cacheField>
    <cacheField name="PTO Days" numFmtId="0">
      <sharedItems containsSemiMixedTypes="0" containsString="0" containsNumber="1" containsInteger="1" minValue="10" maxValue="15"/>
    </cacheField>
    <cacheField name="Sick Days" numFmtId="0">
      <sharedItems containsSemiMixedTypes="0" containsString="0" containsNumber="1" containsInteger="1" minValue="0" maxValue="11"/>
    </cacheField>
    <cacheField name="Performance Score" numFmtId="0">
      <sharedItems containsSemiMixedTypes="0" containsString="0" containsNumber="1" containsInteger="1" minValue="2" maxValue="5" count="4">
        <n v="4"/>
        <n v="5"/>
        <n v="2"/>
        <n v="3"/>
      </sharedItems>
    </cacheField>
    <cacheField name="Status" numFmtId="0">
      <sharedItems containsSemiMixedTypes="0" containsString="0" containsNumber="1" containsInteger="1" minValue="0" maxValue="1"/>
    </cacheField>
    <cacheField name="Separations" numFmtId="0">
      <sharedItems containsSemiMixedTypes="0" containsString="0" containsNumber="1" containsInteger="1" minValue="0" maxValue="1" count="2">
        <n v="0"/>
        <n v="1"/>
      </sharedItems>
    </cacheField>
    <cacheField name="Hires 2022" numFmtId="0">
      <sharedItems containsSemiMixedTypes="0" containsString="0" containsNumber="1" containsInteger="1" minValue="0" maxValue="1"/>
    </cacheField>
    <cacheField name="Separated 2022" numFmtId="0">
      <sharedItems containsSemiMixedTypes="0" containsString="0" containsNumber="1" containsInteger="1" minValue="0" maxValue="1"/>
    </cacheField>
    <cacheField name="Turnover Rate" numFmtId="0" formula="'Separated 2022'/(Status-'Hires 202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4">
  <r>
    <s v="Alison Johnson"/>
    <d v="2014-05-13T12:00:00"/>
    <x v="0"/>
    <s v="MA"/>
    <x v="0"/>
    <s v="Full-Time"/>
    <x v="0"/>
    <n v="89000"/>
    <n v="6230"/>
    <n v="0"/>
    <m/>
    <x v="0"/>
    <n v="14"/>
    <n v="2"/>
    <x v="0"/>
    <n v="1"/>
    <x v="0"/>
    <n v="0"/>
    <n v="0"/>
  </r>
  <r>
    <s v="Corine M. Henderson"/>
    <d v="2014-08-07T12:00:00"/>
    <x v="0"/>
    <s v="MA"/>
    <x v="0"/>
    <s v="Full-Time"/>
    <x v="0"/>
    <n v="72000"/>
    <n v="7920"/>
    <n v="2880"/>
    <m/>
    <x v="1"/>
    <n v="14"/>
    <n v="1"/>
    <x v="1"/>
    <n v="1"/>
    <x v="0"/>
    <n v="0"/>
    <n v="0"/>
  </r>
  <r>
    <s v="Julia  Hegwood "/>
    <d v="2014-08-24T12:00:00"/>
    <x v="0"/>
    <s v="MA"/>
    <x v="0"/>
    <s v="Full-Time"/>
    <x v="0"/>
    <n v="45000"/>
    <n v="3150"/>
    <n v="0"/>
    <n v="14000"/>
    <x v="2"/>
    <n v="14"/>
    <n v="2"/>
    <x v="2"/>
    <n v="1"/>
    <x v="0"/>
    <n v="0"/>
    <n v="0"/>
  </r>
  <r>
    <s v="Jeremiah De Grazia"/>
    <d v="2014-09-08T12:00:00"/>
    <x v="0"/>
    <s v="MA"/>
    <x v="0"/>
    <s v="Full-Time"/>
    <x v="0"/>
    <n v="58000"/>
    <n v="4640"/>
    <n v="1740"/>
    <m/>
    <x v="3"/>
    <n v="12"/>
    <n v="1"/>
    <x v="0"/>
    <n v="1"/>
    <x v="0"/>
    <n v="0"/>
    <n v="0"/>
  </r>
  <r>
    <s v="Willow Nevandro"/>
    <d v="2014-10-18T12:00:00"/>
    <x v="0"/>
    <s v="MA"/>
    <x v="0"/>
    <s v="Full-Time"/>
    <x v="0"/>
    <n v="34000"/>
    <n v="2380"/>
    <n v="1020"/>
    <m/>
    <x v="4"/>
    <n v="12"/>
    <n v="3"/>
    <x v="3"/>
    <n v="1"/>
    <x v="0"/>
    <n v="0"/>
    <n v="0"/>
  </r>
  <r>
    <s v="Martie Elmasian"/>
    <d v="2014-12-07T12:00:00"/>
    <x v="0"/>
    <s v="MA"/>
    <x v="0"/>
    <s v="Full-Time"/>
    <x v="0"/>
    <n v="54000"/>
    <n v="6480"/>
    <n v="2160"/>
    <m/>
    <x v="1"/>
    <n v="13"/>
    <n v="6"/>
    <x v="0"/>
    <n v="1"/>
    <x v="0"/>
    <n v="0"/>
    <n v="0"/>
  </r>
  <r>
    <s v="Alison Johnson"/>
    <d v="2014-05-13T12:00:00"/>
    <x v="0"/>
    <s v="MA"/>
    <x v="0"/>
    <s v="Full-Time"/>
    <x v="0"/>
    <n v="92000"/>
    <n v="7360"/>
    <n v="0"/>
    <m/>
    <x v="0"/>
    <n v="13"/>
    <n v="6"/>
    <x v="3"/>
    <n v="1"/>
    <x v="0"/>
    <n v="0"/>
    <n v="0"/>
  </r>
  <r>
    <s v="Corine M. Henderson"/>
    <d v="2014-08-07T12:00:00"/>
    <x v="0"/>
    <s v="MA"/>
    <x v="0"/>
    <s v="Full-Time"/>
    <x v="0"/>
    <n v="75000"/>
    <n v="5250"/>
    <n v="3750"/>
    <m/>
    <x v="1"/>
    <n v="14"/>
    <n v="9"/>
    <x v="1"/>
    <n v="1"/>
    <x v="0"/>
    <n v="0"/>
    <n v="0"/>
  </r>
  <r>
    <s v="Julia  Hegwood "/>
    <d v="2014-08-24T12:00:00"/>
    <x v="0"/>
    <s v="MA"/>
    <x v="0"/>
    <s v="Full-Time"/>
    <x v="0"/>
    <n v="48000"/>
    <n v="2880"/>
    <n v="0"/>
    <n v="44000"/>
    <x v="2"/>
    <n v="15"/>
    <n v="3"/>
    <x v="0"/>
    <n v="1"/>
    <x v="0"/>
    <n v="0"/>
    <n v="0"/>
  </r>
  <r>
    <s v="Jeremiah De Grazia"/>
    <d v="2014-09-08T12:00:00"/>
    <x v="0"/>
    <s v="MA"/>
    <x v="0"/>
    <s v="Full-Time"/>
    <x v="0"/>
    <n v="62000"/>
    <n v="3100"/>
    <n v="3100"/>
    <m/>
    <x v="3"/>
    <n v="11"/>
    <n v="6"/>
    <x v="1"/>
    <n v="1"/>
    <x v="0"/>
    <n v="0"/>
    <n v="0"/>
  </r>
  <r>
    <s v="Willow Nevandro"/>
    <d v="2014-10-18T12:00:00"/>
    <x v="0"/>
    <s v="MA"/>
    <x v="0"/>
    <s v="Full-Time"/>
    <x v="0"/>
    <n v="36000"/>
    <n v="2520"/>
    <n v="1080"/>
    <m/>
    <x v="4"/>
    <n v="14"/>
    <n v="3"/>
    <x v="1"/>
    <n v="1"/>
    <x v="0"/>
    <n v="0"/>
    <n v="0"/>
  </r>
  <r>
    <s v="Martie Elmasian"/>
    <d v="2014-12-07T12:00:00"/>
    <x v="0"/>
    <s v="MA"/>
    <x v="0"/>
    <s v="Full-Time"/>
    <x v="0"/>
    <n v="60000"/>
    <n v="4200"/>
    <n v="2400"/>
    <m/>
    <x v="1"/>
    <n v="14"/>
    <n v="1"/>
    <x v="1"/>
    <n v="1"/>
    <x v="0"/>
    <n v="0"/>
    <n v="0"/>
  </r>
  <r>
    <s v="Kelly Queen"/>
    <d v="2015-01-13T12:00:00"/>
    <x v="1"/>
    <s v="CA"/>
    <x v="0"/>
    <s v="Full-Time"/>
    <x v="1"/>
    <n v="43000"/>
    <n v="5160"/>
    <n v="0"/>
    <n v="42000"/>
    <x v="2"/>
    <n v="12"/>
    <n v="3"/>
    <x v="0"/>
    <n v="1"/>
    <x v="0"/>
    <n v="0"/>
    <n v="0"/>
  </r>
  <r>
    <s v="Cristhian Roth"/>
    <d v="2015-04-02T12:00:00"/>
    <x v="1"/>
    <s v="CA"/>
    <x v="0"/>
    <s v="Full-Time"/>
    <x v="1"/>
    <n v="54000"/>
    <n v="4320"/>
    <n v="0"/>
    <m/>
    <x v="4"/>
    <n v="10"/>
    <n v="6"/>
    <x v="2"/>
    <n v="1"/>
    <x v="0"/>
    <n v="0"/>
    <n v="0"/>
  </r>
  <r>
    <s v="Joeanne Melendez"/>
    <d v="2015-05-04T12:00:00"/>
    <x v="1"/>
    <s v="CA"/>
    <x v="0"/>
    <s v="Full-Time"/>
    <x v="1"/>
    <n v="32000"/>
    <n v="2560"/>
    <n v="0"/>
    <m/>
    <x v="1"/>
    <n v="14"/>
    <n v="9"/>
    <x v="1"/>
    <n v="1"/>
    <x v="0"/>
    <n v="0"/>
    <n v="0"/>
  </r>
  <r>
    <s v="Brian M Stucki"/>
    <d v="2015-05-10T12:00:00"/>
    <x v="2"/>
    <s v="IL"/>
    <x v="0"/>
    <s v="Full-Time"/>
    <x v="1"/>
    <n v="43000"/>
    <n v="3440"/>
    <n v="0"/>
    <n v="22000"/>
    <x v="2"/>
    <n v="14"/>
    <n v="7"/>
    <x v="1"/>
    <n v="1"/>
    <x v="0"/>
    <n v="0"/>
    <n v="0"/>
  </r>
  <r>
    <s v="Cindy Summerville"/>
    <d v="2015-06-23T12:00:00"/>
    <x v="2"/>
    <s v="IL"/>
    <x v="0"/>
    <s v="Full-Time"/>
    <x v="1"/>
    <n v="63000"/>
    <n v="3780"/>
    <n v="0"/>
    <m/>
    <x v="5"/>
    <n v="12"/>
    <n v="9"/>
    <x v="3"/>
    <n v="1"/>
    <x v="0"/>
    <n v="0"/>
    <n v="0"/>
  </r>
  <r>
    <s v="Tony Merrick"/>
    <d v="2015-09-18T12:00:00"/>
    <x v="2"/>
    <s v="IL"/>
    <x v="0"/>
    <s v="Full-Time"/>
    <x v="1"/>
    <n v="105000"/>
    <n v="9450"/>
    <n v="3150"/>
    <m/>
    <x v="1"/>
    <n v="10"/>
    <n v="1"/>
    <x v="3"/>
    <n v="1"/>
    <x v="0"/>
    <n v="0"/>
    <n v="0"/>
  </r>
  <r>
    <s v="Bryan Anderson"/>
    <d v="2015-10-06T12:00:00"/>
    <x v="2"/>
    <s v="IL"/>
    <x v="0"/>
    <s v="Full-Time"/>
    <x v="1"/>
    <n v="66000"/>
    <n v="3960"/>
    <n v="3300"/>
    <m/>
    <x v="6"/>
    <n v="13"/>
    <n v="3"/>
    <x v="1"/>
    <n v="1"/>
    <x v="0"/>
    <n v="0"/>
    <n v="0"/>
  </r>
  <r>
    <s v="Janalee Eggleston"/>
    <d v="2015-10-21T12:00:00"/>
    <x v="0"/>
    <s v="MA"/>
    <x v="0"/>
    <s v="Full-Time"/>
    <x v="1"/>
    <n v="28000"/>
    <n v="1680"/>
    <n v="840"/>
    <m/>
    <x v="1"/>
    <n v="11"/>
    <n v="3"/>
    <x v="3"/>
    <n v="1"/>
    <x v="0"/>
    <n v="0"/>
    <n v="0"/>
  </r>
  <r>
    <s v="Elena Miriam Hillen "/>
    <d v="2015-10-22T12:00:00"/>
    <x v="0"/>
    <s v="MA"/>
    <x v="0"/>
    <s v="Full-Time"/>
    <x v="1"/>
    <n v="59000"/>
    <n v="3540"/>
    <n v="1770"/>
    <m/>
    <x v="5"/>
    <n v="15"/>
    <n v="2"/>
    <x v="1"/>
    <n v="1"/>
    <x v="0"/>
    <n v="0"/>
    <n v="0"/>
  </r>
  <r>
    <s v="Natalie H. Zeidell"/>
    <d v="2015-10-24T12:00:00"/>
    <x v="0"/>
    <s v="MA"/>
    <x v="0"/>
    <s v="Full-Time"/>
    <x v="1"/>
    <n v="59000"/>
    <n v="4130"/>
    <n v="0"/>
    <m/>
    <x v="5"/>
    <n v="13"/>
    <n v="0"/>
    <x v="0"/>
    <n v="1"/>
    <x v="0"/>
    <n v="0"/>
    <n v="0"/>
  </r>
  <r>
    <s v="Stacy L Chen"/>
    <d v="2015-11-23T12:00:00"/>
    <x v="0"/>
    <s v="MA"/>
    <x v="0"/>
    <s v="Full-Time"/>
    <x v="1"/>
    <n v="59000"/>
    <n v="3540"/>
    <n v="1770"/>
    <m/>
    <x v="7"/>
    <n v="13"/>
    <n v="1"/>
    <x v="3"/>
    <n v="1"/>
    <x v="0"/>
    <n v="0"/>
    <n v="0"/>
  </r>
  <r>
    <s v="Alexis Ripley"/>
    <d v="2015-12-03T12:00:00"/>
    <x v="0"/>
    <s v="MA"/>
    <x v="0"/>
    <s v="Full-Time"/>
    <x v="1"/>
    <n v="64000"/>
    <n v="5120"/>
    <n v="1280"/>
    <m/>
    <x v="4"/>
    <n v="11"/>
    <n v="4"/>
    <x v="2"/>
    <n v="1"/>
    <x v="0"/>
    <n v="0"/>
    <n v="0"/>
  </r>
  <r>
    <s v="Micah Chokeir"/>
    <d v="2015-12-21T12:00:00"/>
    <x v="0"/>
    <s v="MA"/>
    <x v="0"/>
    <s v="Full-Time"/>
    <x v="1"/>
    <n v="55000"/>
    <n v="3850"/>
    <n v="1100"/>
    <m/>
    <x v="5"/>
    <n v="14"/>
    <n v="4"/>
    <x v="2"/>
    <n v="1"/>
    <x v="0"/>
    <n v="0"/>
    <n v="0"/>
  </r>
  <r>
    <s v="Jesse Wooten"/>
    <d v="2015-12-21T12:00:00"/>
    <x v="0"/>
    <s v="MA"/>
    <x v="0"/>
    <s v="Full-Time"/>
    <x v="1"/>
    <n v="75000"/>
    <n v="3750"/>
    <n v="0"/>
    <m/>
    <x v="4"/>
    <n v="15"/>
    <n v="5"/>
    <x v="0"/>
    <n v="1"/>
    <x v="0"/>
    <n v="0"/>
    <n v="0"/>
  </r>
  <r>
    <s v="Ryan Kennedy "/>
    <d v="2015-12-24T12:00:00"/>
    <x v="0"/>
    <s v="MA"/>
    <x v="0"/>
    <s v="Full-Time"/>
    <x v="1"/>
    <n v="81000"/>
    <n v="5670"/>
    <n v="2430"/>
    <m/>
    <x v="8"/>
    <n v="15"/>
    <n v="4"/>
    <x v="2"/>
    <n v="1"/>
    <x v="0"/>
    <n v="0"/>
    <n v="0"/>
  </r>
  <r>
    <s v="Alison Johnson"/>
    <d v="2014-05-13T12:00:00"/>
    <x v="0"/>
    <s v="MA"/>
    <x v="0"/>
    <s v="Full-Time"/>
    <x v="0"/>
    <n v="94000"/>
    <n v="8460"/>
    <n v="2820"/>
    <m/>
    <x v="0"/>
    <n v="15"/>
    <n v="1"/>
    <x v="1"/>
    <n v="1"/>
    <x v="0"/>
    <n v="0"/>
    <n v="0"/>
  </r>
  <r>
    <s v="Corine M. Henderson"/>
    <d v="2014-08-07T12:00:00"/>
    <x v="0"/>
    <s v="MA"/>
    <x v="0"/>
    <s v="Full-Time"/>
    <x v="0"/>
    <n v="77000"/>
    <n v="6160"/>
    <n v="3080"/>
    <m/>
    <x v="1"/>
    <n v="14"/>
    <n v="11"/>
    <x v="2"/>
    <n v="1"/>
    <x v="0"/>
    <n v="0"/>
    <n v="0"/>
  </r>
  <r>
    <s v="Julia  Hegwood "/>
    <d v="2014-08-24T12:00:00"/>
    <x v="0"/>
    <s v="MA"/>
    <x v="0"/>
    <s v="Full-Time"/>
    <x v="0"/>
    <n v="52000"/>
    <n v="4680"/>
    <n v="0"/>
    <n v="38000"/>
    <x v="2"/>
    <n v="10"/>
    <n v="4"/>
    <x v="3"/>
    <n v="1"/>
    <x v="0"/>
    <n v="0"/>
    <n v="0"/>
  </r>
  <r>
    <s v="Jeremiah De Grazia"/>
    <d v="2014-09-08T12:00:00"/>
    <x v="0"/>
    <s v="MA"/>
    <x v="0"/>
    <s v="Full-Time"/>
    <x v="0"/>
    <n v="62000"/>
    <n v="6200"/>
    <n v="0"/>
    <m/>
    <x v="3"/>
    <n v="10"/>
    <n v="9"/>
    <x v="2"/>
    <n v="1"/>
    <x v="0"/>
    <n v="0"/>
    <n v="0"/>
  </r>
  <r>
    <s v="Willow Nevandro"/>
    <d v="2014-10-18T12:00:00"/>
    <x v="0"/>
    <s v="MA"/>
    <x v="0"/>
    <s v="Full-Time"/>
    <x v="0"/>
    <n v="38000"/>
    <n v="1900"/>
    <n v="1520"/>
    <m/>
    <x v="4"/>
    <n v="10"/>
    <n v="5"/>
    <x v="3"/>
    <n v="1"/>
    <x v="0"/>
    <n v="0"/>
    <n v="0"/>
  </r>
  <r>
    <s v="Martie Elmasian"/>
    <d v="2014-12-07T12:00:00"/>
    <x v="0"/>
    <s v="MA"/>
    <x v="0"/>
    <s v="Full-Time"/>
    <x v="0"/>
    <n v="63000"/>
    <n v="3150"/>
    <n v="3150"/>
    <m/>
    <x v="1"/>
    <n v="13"/>
    <n v="1"/>
    <x v="3"/>
    <n v="1"/>
    <x v="0"/>
    <n v="0"/>
    <n v="0"/>
  </r>
  <r>
    <s v="Kelly Queen"/>
    <d v="2015-01-13T12:00:00"/>
    <x v="1"/>
    <s v="CA"/>
    <x v="0"/>
    <s v="Full-Time"/>
    <x v="1"/>
    <n v="45000"/>
    <n v="4050"/>
    <n v="0"/>
    <n v="55000"/>
    <x v="2"/>
    <n v="14"/>
    <n v="7"/>
    <x v="3"/>
    <n v="1"/>
    <x v="0"/>
    <n v="0"/>
    <n v="0"/>
  </r>
  <r>
    <s v="Cristhian Roth"/>
    <d v="2015-04-02T12:00:00"/>
    <x v="1"/>
    <s v="CA"/>
    <x v="0"/>
    <s v="Full-Time"/>
    <x v="1"/>
    <n v="58000"/>
    <n v="3480"/>
    <n v="1160"/>
    <m/>
    <x v="4"/>
    <n v="10"/>
    <n v="10"/>
    <x v="3"/>
    <n v="1"/>
    <x v="0"/>
    <n v="0"/>
    <n v="0"/>
  </r>
  <r>
    <s v="Joeanne Melendez"/>
    <d v="2015-05-04T12:00:00"/>
    <x v="1"/>
    <s v="CA"/>
    <x v="0"/>
    <s v="Full-Time"/>
    <x v="1"/>
    <n v="36000"/>
    <n v="3240"/>
    <n v="720"/>
    <m/>
    <x v="1"/>
    <n v="11"/>
    <n v="2"/>
    <x v="3"/>
    <n v="1"/>
    <x v="0"/>
    <n v="0"/>
    <n v="0"/>
  </r>
  <r>
    <s v="Brian M Stucki"/>
    <d v="2015-05-10T12:00:00"/>
    <x v="2"/>
    <s v="IL"/>
    <x v="0"/>
    <s v="Full-Time"/>
    <x v="1"/>
    <n v="45000"/>
    <n v="3600"/>
    <n v="0"/>
    <n v="44000"/>
    <x v="2"/>
    <n v="11"/>
    <n v="11"/>
    <x v="2"/>
    <n v="1"/>
    <x v="0"/>
    <n v="0"/>
    <n v="0"/>
  </r>
  <r>
    <s v="Cindy Summerville"/>
    <d v="2015-06-23T12:00:00"/>
    <x v="2"/>
    <s v="IL"/>
    <x v="0"/>
    <s v="Full-Time"/>
    <x v="1"/>
    <n v="65000"/>
    <n v="7800"/>
    <n v="1950"/>
    <m/>
    <x v="5"/>
    <n v="11"/>
    <n v="1"/>
    <x v="2"/>
    <n v="1"/>
    <x v="0"/>
    <n v="0"/>
    <n v="0"/>
  </r>
  <r>
    <s v="Tony Merrick"/>
    <d v="2015-09-18T12:00:00"/>
    <x v="2"/>
    <s v="IL"/>
    <x v="0"/>
    <s v="Full-Time"/>
    <x v="1"/>
    <n v="107000"/>
    <n v="11770"/>
    <n v="0"/>
    <m/>
    <x v="1"/>
    <n v="12"/>
    <n v="9"/>
    <x v="2"/>
    <n v="1"/>
    <x v="0"/>
    <n v="0"/>
    <n v="0"/>
  </r>
  <r>
    <s v="Bryan Anderson"/>
    <d v="2015-10-06T12:00:00"/>
    <x v="2"/>
    <s v="IL"/>
    <x v="0"/>
    <s v="Full-Time"/>
    <x v="1"/>
    <n v="68000"/>
    <n v="4080"/>
    <n v="680"/>
    <m/>
    <x v="6"/>
    <n v="15"/>
    <n v="1"/>
    <x v="0"/>
    <n v="1"/>
    <x v="0"/>
    <n v="0"/>
    <n v="0"/>
  </r>
  <r>
    <s v="Janalee Eggleston"/>
    <d v="2015-10-21T12:00:00"/>
    <x v="0"/>
    <s v="MA"/>
    <x v="0"/>
    <s v="Full-Time"/>
    <x v="1"/>
    <n v="32000"/>
    <n v="1600"/>
    <n v="1600"/>
    <m/>
    <x v="1"/>
    <n v="11"/>
    <n v="8"/>
    <x v="2"/>
    <n v="1"/>
    <x v="0"/>
    <n v="0"/>
    <n v="0"/>
  </r>
  <r>
    <s v="Elena Miriam Hillen "/>
    <d v="2015-10-22T12:00:00"/>
    <x v="0"/>
    <s v="MA"/>
    <x v="0"/>
    <s v="Full-Time"/>
    <x v="1"/>
    <n v="61000"/>
    <n v="5490"/>
    <n v="610"/>
    <m/>
    <x v="5"/>
    <n v="11"/>
    <n v="3"/>
    <x v="1"/>
    <n v="1"/>
    <x v="0"/>
    <n v="0"/>
    <n v="0"/>
  </r>
  <r>
    <s v="Natalie H. Zeidell"/>
    <d v="2015-10-24T12:00:00"/>
    <x v="0"/>
    <s v="MA"/>
    <x v="0"/>
    <s v="Full-Time"/>
    <x v="1"/>
    <n v="63000"/>
    <n v="4410"/>
    <n v="630"/>
    <m/>
    <x v="5"/>
    <n v="15"/>
    <n v="11"/>
    <x v="3"/>
    <n v="1"/>
    <x v="0"/>
    <n v="0"/>
    <n v="0"/>
  </r>
  <r>
    <s v="Stacy L Chen"/>
    <d v="2015-11-23T12:00:00"/>
    <x v="0"/>
    <s v="MA"/>
    <x v="0"/>
    <s v="Full-Time"/>
    <x v="1"/>
    <n v="62000"/>
    <n v="4340"/>
    <n v="0"/>
    <m/>
    <x v="7"/>
    <n v="11"/>
    <n v="1"/>
    <x v="0"/>
    <n v="1"/>
    <x v="0"/>
    <n v="0"/>
    <n v="0"/>
  </r>
  <r>
    <s v="Alexis Ripley"/>
    <d v="2015-12-03T12:00:00"/>
    <x v="0"/>
    <s v="MA"/>
    <x v="0"/>
    <s v="Full-Time"/>
    <x v="1"/>
    <n v="67000"/>
    <n v="6700"/>
    <n v="3350"/>
    <m/>
    <x v="4"/>
    <n v="13"/>
    <n v="10"/>
    <x v="3"/>
    <n v="1"/>
    <x v="0"/>
    <n v="0"/>
    <n v="0"/>
  </r>
  <r>
    <s v="Micah Chokeir"/>
    <d v="2015-12-21T12:00:00"/>
    <x v="0"/>
    <s v="MA"/>
    <x v="0"/>
    <s v="Full-Time"/>
    <x v="1"/>
    <n v="58000"/>
    <n v="6960"/>
    <n v="2900"/>
    <m/>
    <x v="5"/>
    <n v="10"/>
    <n v="3"/>
    <x v="3"/>
    <n v="1"/>
    <x v="0"/>
    <n v="0"/>
    <n v="0"/>
  </r>
  <r>
    <s v="Jesse Wooten"/>
    <d v="2015-12-21T12:00:00"/>
    <x v="0"/>
    <s v="MA"/>
    <x v="0"/>
    <s v="Full-Time"/>
    <x v="1"/>
    <n v="76000"/>
    <n v="8360"/>
    <n v="0"/>
    <m/>
    <x v="4"/>
    <n v="15"/>
    <n v="11"/>
    <x v="0"/>
    <n v="1"/>
    <x v="0"/>
    <n v="0"/>
    <n v="0"/>
  </r>
  <r>
    <s v="Ryan Kennedy "/>
    <d v="2015-12-24T12:00:00"/>
    <x v="0"/>
    <s v="MA"/>
    <x v="0"/>
    <s v="Full-Time"/>
    <x v="1"/>
    <n v="84000"/>
    <n v="9240"/>
    <n v="840"/>
    <m/>
    <x v="8"/>
    <n v="11"/>
    <n v="3"/>
    <x v="0"/>
    <n v="1"/>
    <x v="0"/>
    <n v="0"/>
    <n v="0"/>
  </r>
  <r>
    <s v="James Wilson"/>
    <d v="2016-01-03T12:00:00"/>
    <x v="0"/>
    <s v="MA"/>
    <x v="0"/>
    <s v="Full-Time"/>
    <x v="2"/>
    <n v="48000"/>
    <n v="4800"/>
    <n v="1920"/>
    <m/>
    <x v="6"/>
    <n v="14"/>
    <n v="7"/>
    <x v="2"/>
    <n v="1"/>
    <x v="0"/>
    <n v="0"/>
    <n v="0"/>
  </r>
  <r>
    <s v="Steven  Bolin"/>
    <d v="2016-02-02T12:00:00"/>
    <x v="0"/>
    <s v="MA"/>
    <x v="0"/>
    <s v="Full-Time"/>
    <x v="2"/>
    <n v="42000"/>
    <n v="4620"/>
    <n v="1260"/>
    <m/>
    <x v="6"/>
    <n v="11"/>
    <n v="3"/>
    <x v="2"/>
    <n v="1"/>
    <x v="0"/>
    <n v="0"/>
    <n v="0"/>
  </r>
  <r>
    <s v="Gabriel R. Self"/>
    <d v="2016-02-08T12:00:00"/>
    <x v="0"/>
    <s v="MA"/>
    <x v="0"/>
    <s v="Full-Time"/>
    <x v="2"/>
    <n v="77000"/>
    <n v="5390"/>
    <n v="1540"/>
    <m/>
    <x v="5"/>
    <n v="12"/>
    <n v="5"/>
    <x v="2"/>
    <n v="1"/>
    <x v="0"/>
    <n v="0"/>
    <n v="0"/>
  </r>
  <r>
    <s v="Matthew Tait"/>
    <d v="2016-02-16T12:00:00"/>
    <x v="3"/>
    <s v="NY"/>
    <x v="0"/>
    <s v="Full-Time"/>
    <x v="2"/>
    <n v="30000"/>
    <n v="3600"/>
    <n v="0"/>
    <m/>
    <x v="8"/>
    <n v="13"/>
    <n v="4"/>
    <x v="3"/>
    <n v="1"/>
    <x v="0"/>
    <n v="0"/>
    <n v="0"/>
  </r>
  <r>
    <s v="Manuel Steele"/>
    <d v="2016-07-04T12:00:00"/>
    <x v="3"/>
    <s v="NY"/>
    <x v="0"/>
    <s v="Full-Time"/>
    <x v="2"/>
    <n v="47000"/>
    <n v="5640"/>
    <n v="1880"/>
    <m/>
    <x v="7"/>
    <n v="13"/>
    <n v="2"/>
    <x v="0"/>
    <n v="1"/>
    <x v="0"/>
    <n v="0"/>
    <n v="0"/>
  </r>
  <r>
    <s v="Alison Johnson"/>
    <d v="2014-05-13T12:00:00"/>
    <x v="0"/>
    <s v="MA"/>
    <x v="0"/>
    <s v="Full-Time"/>
    <x v="0"/>
    <n v="96000"/>
    <n v="6720"/>
    <n v="1920"/>
    <m/>
    <x v="0"/>
    <n v="10"/>
    <n v="2"/>
    <x v="1"/>
    <n v="1"/>
    <x v="0"/>
    <n v="0"/>
    <n v="0"/>
  </r>
  <r>
    <s v="Corine M. Henderson"/>
    <d v="2014-08-07T12:00:00"/>
    <x v="0"/>
    <s v="MA"/>
    <x v="1"/>
    <s v="Full-Time"/>
    <x v="0"/>
    <n v="79000"/>
    <n v="6320"/>
    <n v="3160"/>
    <m/>
    <x v="1"/>
    <n v="10"/>
    <n v="10"/>
    <x v="0"/>
    <n v="0"/>
    <x v="1"/>
    <n v="0"/>
    <n v="0"/>
  </r>
  <r>
    <s v="Julia  Hegwood "/>
    <d v="2014-08-24T12:00:00"/>
    <x v="0"/>
    <s v="MA"/>
    <x v="0"/>
    <s v="Full-Time"/>
    <x v="0"/>
    <n v="54000"/>
    <n v="5400"/>
    <n v="0"/>
    <n v="44000"/>
    <x v="2"/>
    <n v="12"/>
    <n v="2"/>
    <x v="2"/>
    <n v="1"/>
    <x v="0"/>
    <n v="0"/>
    <n v="0"/>
  </r>
  <r>
    <s v="Jeremiah De Grazia"/>
    <d v="2014-09-08T12:00:00"/>
    <x v="0"/>
    <s v="MA"/>
    <x v="0"/>
    <s v="Full-Time"/>
    <x v="0"/>
    <n v="64000"/>
    <n v="5760"/>
    <n v="3200"/>
    <m/>
    <x v="3"/>
    <n v="14"/>
    <n v="0"/>
    <x v="1"/>
    <n v="1"/>
    <x v="0"/>
    <n v="0"/>
    <n v="0"/>
  </r>
  <r>
    <s v="Willow Nevandro"/>
    <d v="2014-10-18T12:00:00"/>
    <x v="0"/>
    <s v="MA"/>
    <x v="0"/>
    <s v="Full-Time"/>
    <x v="0"/>
    <n v="40000"/>
    <n v="4000"/>
    <n v="400"/>
    <m/>
    <x v="4"/>
    <n v="10"/>
    <n v="10"/>
    <x v="3"/>
    <n v="1"/>
    <x v="0"/>
    <n v="0"/>
    <n v="0"/>
  </r>
  <r>
    <s v="Martie Elmasian"/>
    <d v="2014-12-07T12:00:00"/>
    <x v="0"/>
    <s v="MA"/>
    <x v="0"/>
    <s v="Full-Time"/>
    <x v="0"/>
    <n v="67000"/>
    <n v="6700"/>
    <n v="2010"/>
    <m/>
    <x v="1"/>
    <n v="15"/>
    <n v="3"/>
    <x v="0"/>
    <n v="1"/>
    <x v="0"/>
    <n v="0"/>
    <n v="0"/>
  </r>
  <r>
    <s v="Kelly Queen"/>
    <d v="2015-01-13T12:00:00"/>
    <x v="1"/>
    <s v="CA"/>
    <x v="0"/>
    <s v="Full-Time"/>
    <x v="1"/>
    <n v="48000"/>
    <n v="4800"/>
    <n v="0"/>
    <n v="71000"/>
    <x v="2"/>
    <n v="15"/>
    <n v="0"/>
    <x v="3"/>
    <n v="1"/>
    <x v="0"/>
    <n v="0"/>
    <n v="0"/>
  </r>
  <r>
    <s v="Cristhian Roth"/>
    <d v="2015-04-02T12:00:00"/>
    <x v="1"/>
    <s v="CA"/>
    <x v="0"/>
    <s v="Full-Time"/>
    <x v="1"/>
    <n v="62000"/>
    <n v="3100"/>
    <n v="0"/>
    <m/>
    <x v="4"/>
    <n v="10"/>
    <n v="10"/>
    <x v="2"/>
    <n v="1"/>
    <x v="0"/>
    <n v="0"/>
    <n v="0"/>
  </r>
  <r>
    <s v="Joeanne Melendez"/>
    <d v="2015-05-04T12:00:00"/>
    <x v="1"/>
    <s v="CA"/>
    <x v="0"/>
    <s v="Full-Time"/>
    <x v="1"/>
    <n v="40000"/>
    <n v="2000"/>
    <n v="800"/>
    <m/>
    <x v="1"/>
    <n v="12"/>
    <n v="1"/>
    <x v="2"/>
    <n v="1"/>
    <x v="0"/>
    <n v="0"/>
    <n v="0"/>
  </r>
  <r>
    <s v="Brian M Stucki"/>
    <d v="2015-05-10T12:00:00"/>
    <x v="2"/>
    <s v="IL"/>
    <x v="0"/>
    <s v="Full-Time"/>
    <x v="1"/>
    <n v="45000"/>
    <n v="3600"/>
    <n v="0"/>
    <n v="51000"/>
    <x v="2"/>
    <n v="10"/>
    <n v="5"/>
    <x v="2"/>
    <n v="1"/>
    <x v="0"/>
    <n v="0"/>
    <n v="0"/>
  </r>
  <r>
    <s v="Cindy Summerville"/>
    <d v="2015-06-23T12:00:00"/>
    <x v="2"/>
    <s v="IL"/>
    <x v="0"/>
    <s v="Full-Time"/>
    <x v="1"/>
    <n v="68000"/>
    <n v="3400"/>
    <n v="2040"/>
    <m/>
    <x v="5"/>
    <n v="13"/>
    <n v="7"/>
    <x v="3"/>
    <n v="1"/>
    <x v="0"/>
    <n v="0"/>
    <n v="0"/>
  </r>
  <r>
    <s v="Tony Merrick"/>
    <d v="2015-09-18T12:00:00"/>
    <x v="2"/>
    <s v="IL"/>
    <x v="2"/>
    <s v="Full-Time"/>
    <x v="1"/>
    <n v="109000"/>
    <n v="13080"/>
    <n v="5450"/>
    <m/>
    <x v="1"/>
    <n v="13"/>
    <n v="10"/>
    <x v="0"/>
    <n v="0"/>
    <x v="1"/>
    <n v="0"/>
    <n v="0"/>
  </r>
  <r>
    <s v="Bryan Anderson"/>
    <d v="2015-10-06T12:00:00"/>
    <x v="2"/>
    <s v="IL"/>
    <x v="0"/>
    <s v="Full-Time"/>
    <x v="1"/>
    <n v="72000"/>
    <n v="5760"/>
    <n v="720"/>
    <m/>
    <x v="6"/>
    <n v="13"/>
    <n v="6"/>
    <x v="2"/>
    <n v="1"/>
    <x v="0"/>
    <n v="0"/>
    <n v="0"/>
  </r>
  <r>
    <s v="Janalee Eggleston"/>
    <d v="2015-10-21T12:00:00"/>
    <x v="0"/>
    <s v="MA"/>
    <x v="0"/>
    <s v="Full-Time"/>
    <x v="1"/>
    <n v="35000"/>
    <n v="4200"/>
    <n v="700"/>
    <m/>
    <x v="1"/>
    <n v="13"/>
    <n v="2"/>
    <x v="2"/>
    <n v="1"/>
    <x v="0"/>
    <n v="0"/>
    <n v="0"/>
  </r>
  <r>
    <s v="Elena Miriam Hillen "/>
    <d v="2015-10-22T12:00:00"/>
    <x v="0"/>
    <s v="MA"/>
    <x v="0"/>
    <s v="Full-Time"/>
    <x v="1"/>
    <n v="64000"/>
    <n v="3200"/>
    <n v="640"/>
    <m/>
    <x v="5"/>
    <n v="12"/>
    <n v="10"/>
    <x v="0"/>
    <n v="1"/>
    <x v="0"/>
    <n v="0"/>
    <n v="0"/>
  </r>
  <r>
    <s v="Natalie H. Zeidell"/>
    <d v="2015-10-24T12:00:00"/>
    <x v="0"/>
    <s v="MA"/>
    <x v="0"/>
    <s v="Full-Time"/>
    <x v="1"/>
    <n v="66000"/>
    <n v="5280"/>
    <n v="660"/>
    <m/>
    <x v="5"/>
    <n v="15"/>
    <n v="10"/>
    <x v="1"/>
    <n v="1"/>
    <x v="0"/>
    <n v="0"/>
    <n v="0"/>
  </r>
  <r>
    <s v="Stacy L Chen"/>
    <d v="2015-11-23T12:00:00"/>
    <x v="0"/>
    <s v="MA"/>
    <x v="0"/>
    <s v="Full-Time"/>
    <x v="1"/>
    <n v="66000"/>
    <n v="7260"/>
    <n v="0"/>
    <m/>
    <x v="7"/>
    <n v="12"/>
    <n v="11"/>
    <x v="3"/>
    <n v="1"/>
    <x v="0"/>
    <n v="0"/>
    <n v="0"/>
  </r>
  <r>
    <s v="Alexis Ripley"/>
    <d v="2015-12-03T12:00:00"/>
    <x v="0"/>
    <s v="MA"/>
    <x v="0"/>
    <s v="Full-Time"/>
    <x v="1"/>
    <n v="71000"/>
    <n v="4260"/>
    <n v="1420"/>
    <m/>
    <x v="4"/>
    <n v="10"/>
    <n v="4"/>
    <x v="1"/>
    <n v="1"/>
    <x v="0"/>
    <n v="0"/>
    <n v="0"/>
  </r>
  <r>
    <s v="Micah Chokeir"/>
    <d v="2015-12-21T12:00:00"/>
    <x v="0"/>
    <s v="MA"/>
    <x v="0"/>
    <s v="Full-Time"/>
    <x v="1"/>
    <n v="62000"/>
    <n v="4960"/>
    <n v="620"/>
    <m/>
    <x v="5"/>
    <n v="12"/>
    <n v="5"/>
    <x v="3"/>
    <n v="1"/>
    <x v="0"/>
    <n v="0"/>
    <n v="0"/>
  </r>
  <r>
    <s v="Jesse Wooten"/>
    <d v="2015-12-21T12:00:00"/>
    <x v="0"/>
    <s v="MA"/>
    <x v="0"/>
    <s v="Full-Time"/>
    <x v="1"/>
    <n v="78000"/>
    <n v="7020"/>
    <n v="780"/>
    <m/>
    <x v="4"/>
    <n v="11"/>
    <n v="9"/>
    <x v="1"/>
    <n v="1"/>
    <x v="0"/>
    <n v="0"/>
    <n v="0"/>
  </r>
  <r>
    <s v="Ryan Kennedy "/>
    <d v="2015-12-24T12:00:00"/>
    <x v="0"/>
    <s v="MA"/>
    <x v="0"/>
    <s v="Full-Time"/>
    <x v="1"/>
    <n v="88000"/>
    <n v="5280"/>
    <n v="1760"/>
    <m/>
    <x v="8"/>
    <n v="12"/>
    <n v="5"/>
    <x v="2"/>
    <n v="1"/>
    <x v="0"/>
    <n v="0"/>
    <n v="0"/>
  </r>
  <r>
    <s v="James Wilson"/>
    <d v="2016-01-03T12:00:00"/>
    <x v="0"/>
    <s v="MA"/>
    <x v="0"/>
    <s v="Full-Time"/>
    <x v="2"/>
    <n v="52000"/>
    <n v="5200"/>
    <n v="1040"/>
    <m/>
    <x v="6"/>
    <n v="12"/>
    <n v="5"/>
    <x v="3"/>
    <n v="1"/>
    <x v="0"/>
    <n v="0"/>
    <n v="0"/>
  </r>
  <r>
    <s v="Steven  Bolin"/>
    <d v="2016-02-02T12:00:00"/>
    <x v="0"/>
    <s v="MA"/>
    <x v="0"/>
    <s v="Full-Time"/>
    <x v="2"/>
    <n v="46000"/>
    <n v="4600"/>
    <n v="460"/>
    <m/>
    <x v="6"/>
    <n v="10"/>
    <n v="9"/>
    <x v="2"/>
    <n v="1"/>
    <x v="0"/>
    <n v="0"/>
    <n v="0"/>
  </r>
  <r>
    <s v="Gabriel R. Self"/>
    <d v="2016-02-08T12:00:00"/>
    <x v="0"/>
    <s v="MA"/>
    <x v="0"/>
    <s v="Full-Time"/>
    <x v="2"/>
    <n v="82000"/>
    <n v="7380"/>
    <n v="4100"/>
    <m/>
    <x v="5"/>
    <n v="11"/>
    <n v="9"/>
    <x v="1"/>
    <n v="1"/>
    <x v="0"/>
    <n v="0"/>
    <n v="0"/>
  </r>
  <r>
    <s v="Matthew Tait"/>
    <d v="2016-02-16T12:00:00"/>
    <x v="3"/>
    <s v="NY"/>
    <x v="0"/>
    <s v="Full-Time"/>
    <x v="2"/>
    <n v="35000"/>
    <n v="4200"/>
    <n v="0"/>
    <m/>
    <x v="8"/>
    <n v="13"/>
    <n v="3"/>
    <x v="3"/>
    <n v="1"/>
    <x v="0"/>
    <n v="0"/>
    <n v="0"/>
  </r>
  <r>
    <s v="Manuel Steele"/>
    <d v="2016-07-04T12:00:00"/>
    <x v="3"/>
    <s v="NY"/>
    <x v="0"/>
    <s v="Full-Time"/>
    <x v="2"/>
    <n v="50000"/>
    <n v="5000"/>
    <n v="2500"/>
    <m/>
    <x v="7"/>
    <n v="11"/>
    <n v="4"/>
    <x v="2"/>
    <n v="1"/>
    <x v="0"/>
    <n v="0"/>
    <n v="0"/>
  </r>
  <r>
    <s v="Richard  Garza"/>
    <d v="2017-01-15T12:00:00"/>
    <x v="4"/>
    <s v="FL"/>
    <x v="0"/>
    <s v="Full-Time"/>
    <x v="3"/>
    <n v="25000"/>
    <n v="1500"/>
    <n v="1000"/>
    <m/>
    <x v="4"/>
    <n v="10"/>
    <n v="6"/>
    <x v="2"/>
    <n v="1"/>
    <x v="0"/>
    <n v="0"/>
    <n v="0"/>
  </r>
  <r>
    <s v="Joshua Daniel"/>
    <d v="2017-03-21T12:00:00"/>
    <x v="4"/>
    <s v="FL"/>
    <x v="0"/>
    <s v="Full-Time"/>
    <x v="3"/>
    <n v="31000"/>
    <n v="1860"/>
    <n v="310"/>
    <m/>
    <x v="4"/>
    <n v="10"/>
    <n v="0"/>
    <x v="3"/>
    <n v="1"/>
    <x v="0"/>
    <n v="0"/>
    <n v="0"/>
  </r>
  <r>
    <s v="Shireen Battah"/>
    <d v="2017-04-29T12:00:00"/>
    <x v="4"/>
    <s v="FL"/>
    <x v="0"/>
    <s v="Full-Time"/>
    <x v="3"/>
    <n v="30000"/>
    <n v="2400"/>
    <n v="1500"/>
    <m/>
    <x v="6"/>
    <n v="13"/>
    <n v="4"/>
    <x v="3"/>
    <n v="1"/>
    <x v="0"/>
    <n v="0"/>
    <n v="0"/>
  </r>
  <r>
    <s v="Jacqueline N. Gappy"/>
    <d v="2017-05-28T12:00:00"/>
    <x v="4"/>
    <s v="FL"/>
    <x v="0"/>
    <s v="Full-Time"/>
    <x v="3"/>
    <n v="68000"/>
    <n v="3400"/>
    <n v="680"/>
    <m/>
    <x v="7"/>
    <n v="10"/>
    <n v="3"/>
    <x v="0"/>
    <n v="1"/>
    <x v="0"/>
    <n v="0"/>
    <n v="0"/>
  </r>
  <r>
    <s v="Harman Abraha"/>
    <d v="2017-07-20T12:00:00"/>
    <x v="1"/>
    <s v="CA"/>
    <x v="0"/>
    <s v="Full-Time"/>
    <x v="3"/>
    <n v="74000"/>
    <n v="7400"/>
    <n v="0"/>
    <m/>
    <x v="6"/>
    <n v="10"/>
    <n v="3"/>
    <x v="3"/>
    <n v="1"/>
    <x v="0"/>
    <n v="0"/>
    <n v="0"/>
  </r>
  <r>
    <s v="Ryan  Mesko"/>
    <d v="2017-10-17T12:00:00"/>
    <x v="1"/>
    <s v="CA"/>
    <x v="0"/>
    <s v="Full-Time"/>
    <x v="3"/>
    <n v="123000"/>
    <n v="12300"/>
    <n v="4920"/>
    <m/>
    <x v="4"/>
    <n v="13"/>
    <n v="6"/>
    <x v="3"/>
    <n v="1"/>
    <x v="0"/>
    <n v="0"/>
    <n v="0"/>
  </r>
  <r>
    <s v="Michelle  Greenwell"/>
    <d v="2017-10-26T12:00:00"/>
    <x v="2"/>
    <s v="IL"/>
    <x v="0"/>
    <s v="Full-Time"/>
    <x v="3"/>
    <n v="64000"/>
    <n v="7680"/>
    <n v="1280"/>
    <m/>
    <x v="4"/>
    <n v="10"/>
    <n v="4"/>
    <x v="3"/>
    <n v="1"/>
    <x v="0"/>
    <n v="0"/>
    <n v="0"/>
  </r>
  <r>
    <s v="Erik G. Rinehart"/>
    <d v="2017-11-03T12:00:00"/>
    <x v="2"/>
    <s v="IL"/>
    <x v="0"/>
    <s v="Full-Time"/>
    <x v="3"/>
    <n v="63000"/>
    <n v="3780"/>
    <n v="630"/>
    <m/>
    <x v="5"/>
    <n v="10"/>
    <n v="2"/>
    <x v="1"/>
    <n v="1"/>
    <x v="0"/>
    <n v="0"/>
    <n v="0"/>
  </r>
  <r>
    <s v="Julie Yost"/>
    <d v="2017-11-06T12:00:00"/>
    <x v="3"/>
    <s v="NY"/>
    <x v="0"/>
    <s v="Full-Time"/>
    <x v="3"/>
    <n v="57000"/>
    <n v="5700"/>
    <n v="1710"/>
    <m/>
    <x v="3"/>
    <n v="11"/>
    <n v="2"/>
    <x v="0"/>
    <n v="1"/>
    <x v="0"/>
    <n v="0"/>
    <n v="0"/>
  </r>
  <r>
    <s v="Rikkie J Mahone"/>
    <d v="2017-11-26T12:00:00"/>
    <x v="3"/>
    <s v="NY"/>
    <x v="0"/>
    <s v="Full-Time"/>
    <x v="3"/>
    <n v="48000"/>
    <n v="3840"/>
    <n v="2400"/>
    <m/>
    <x v="0"/>
    <n v="10"/>
    <n v="2"/>
    <x v="0"/>
    <n v="1"/>
    <x v="0"/>
    <n v="0"/>
    <n v="0"/>
  </r>
  <r>
    <s v="Benny Erwin"/>
    <d v="2017-12-02T12:00:00"/>
    <x v="0"/>
    <s v="MA"/>
    <x v="0"/>
    <s v="Full-Time"/>
    <x v="3"/>
    <n v="77000"/>
    <n v="3850"/>
    <n v="0"/>
    <n v="0"/>
    <x v="2"/>
    <n v="13"/>
    <n v="8"/>
    <x v="0"/>
    <n v="1"/>
    <x v="0"/>
    <n v="0"/>
    <n v="0"/>
  </r>
  <r>
    <s v="Jonathan C. Parnell"/>
    <d v="2017-12-03T12:00:00"/>
    <x v="0"/>
    <s v="MA"/>
    <x v="0"/>
    <s v="Full-Time"/>
    <x v="3"/>
    <n v="57000"/>
    <n v="2850"/>
    <n v="2280"/>
    <m/>
    <x v="0"/>
    <n v="11"/>
    <n v="8"/>
    <x v="3"/>
    <n v="1"/>
    <x v="0"/>
    <n v="0"/>
    <n v="0"/>
  </r>
  <r>
    <s v="Julie Harken"/>
    <d v="2017-12-03T12:00:00"/>
    <x v="0"/>
    <s v="MA"/>
    <x v="0"/>
    <s v="Full-Time"/>
    <x v="3"/>
    <n v="83000"/>
    <n v="4150"/>
    <n v="0"/>
    <n v="0"/>
    <x v="2"/>
    <n v="13"/>
    <n v="0"/>
    <x v="0"/>
    <n v="1"/>
    <x v="0"/>
    <n v="0"/>
    <n v="0"/>
  </r>
  <r>
    <s v="Yvette Hurtado "/>
    <d v="2017-12-13T12:00:00"/>
    <x v="0"/>
    <s v="MA"/>
    <x v="0"/>
    <s v="Full-Time"/>
    <x v="3"/>
    <n v="40000"/>
    <n v="4800"/>
    <n v="800"/>
    <m/>
    <x v="3"/>
    <n v="10"/>
    <n v="10"/>
    <x v="2"/>
    <n v="1"/>
    <x v="0"/>
    <n v="0"/>
    <n v="0"/>
  </r>
  <r>
    <s v="Alison Johnson"/>
    <d v="2014-05-13T12:00:00"/>
    <x v="0"/>
    <s v="MA"/>
    <x v="0"/>
    <s v="Full-Time"/>
    <x v="0"/>
    <n v="100000"/>
    <n v="7000"/>
    <n v="2000"/>
    <m/>
    <x v="0"/>
    <n v="15"/>
    <n v="0"/>
    <x v="3"/>
    <n v="1"/>
    <x v="0"/>
    <n v="0"/>
    <n v="0"/>
  </r>
  <r>
    <s v="Julia  Hegwood "/>
    <d v="2014-08-24T12:00:00"/>
    <x v="0"/>
    <s v="MA"/>
    <x v="0"/>
    <s v="Full-Time"/>
    <x v="0"/>
    <n v="58000"/>
    <n v="4060"/>
    <n v="0"/>
    <n v="60000"/>
    <x v="2"/>
    <n v="11"/>
    <n v="4"/>
    <x v="3"/>
    <n v="1"/>
    <x v="0"/>
    <n v="0"/>
    <n v="0"/>
  </r>
  <r>
    <s v="Jeremiah De Grazia"/>
    <d v="2014-09-08T12:00:00"/>
    <x v="0"/>
    <s v="MA"/>
    <x v="0"/>
    <s v="Full-Time"/>
    <x v="0"/>
    <n v="69000"/>
    <n v="4830"/>
    <n v="3450"/>
    <m/>
    <x v="3"/>
    <n v="15"/>
    <n v="0"/>
    <x v="2"/>
    <n v="1"/>
    <x v="0"/>
    <n v="0"/>
    <n v="0"/>
  </r>
  <r>
    <s v="Willow Nevandro"/>
    <d v="2014-10-18T12:00:00"/>
    <x v="0"/>
    <s v="MA"/>
    <x v="0"/>
    <s v="Full-Time"/>
    <x v="0"/>
    <n v="44000"/>
    <n v="5280"/>
    <n v="1760"/>
    <m/>
    <x v="4"/>
    <n v="15"/>
    <n v="9"/>
    <x v="0"/>
    <n v="1"/>
    <x v="0"/>
    <n v="0"/>
    <n v="0"/>
  </r>
  <r>
    <s v="Martie Elmasian"/>
    <d v="2014-12-07T12:00:00"/>
    <x v="0"/>
    <s v="MA"/>
    <x v="0"/>
    <s v="Full-Time"/>
    <x v="0"/>
    <n v="70000"/>
    <n v="4900"/>
    <n v="0"/>
    <m/>
    <x v="1"/>
    <n v="14"/>
    <n v="1"/>
    <x v="2"/>
    <n v="1"/>
    <x v="0"/>
    <n v="0"/>
    <n v="0"/>
  </r>
  <r>
    <s v="Kelly Queen"/>
    <d v="2015-01-13T12:00:00"/>
    <x v="1"/>
    <s v="CA"/>
    <x v="0"/>
    <s v="Full-Time"/>
    <x v="1"/>
    <n v="52000"/>
    <n v="3640"/>
    <n v="0"/>
    <n v="88000"/>
    <x v="2"/>
    <n v="10"/>
    <n v="4"/>
    <x v="3"/>
    <n v="1"/>
    <x v="0"/>
    <n v="0"/>
    <n v="0"/>
  </r>
  <r>
    <s v="Cristhian Roth"/>
    <d v="2015-04-02T12:00:00"/>
    <x v="1"/>
    <s v="CA"/>
    <x v="3"/>
    <s v="Full-Time"/>
    <x v="1"/>
    <n v="65000"/>
    <n v="3900"/>
    <n v="3250"/>
    <m/>
    <x v="4"/>
    <n v="11"/>
    <n v="5"/>
    <x v="1"/>
    <n v="0"/>
    <x v="1"/>
    <n v="0"/>
    <n v="0"/>
  </r>
  <r>
    <s v="Joeanne Melendez"/>
    <d v="2015-05-04T12:00:00"/>
    <x v="1"/>
    <s v="CA"/>
    <x v="0"/>
    <s v="Full-Time"/>
    <x v="1"/>
    <n v="43000"/>
    <n v="3870"/>
    <n v="860"/>
    <m/>
    <x v="1"/>
    <n v="10"/>
    <n v="8"/>
    <x v="1"/>
    <n v="1"/>
    <x v="0"/>
    <n v="0"/>
    <n v="0"/>
  </r>
  <r>
    <s v="Brian M Stucki"/>
    <d v="2015-05-10T12:00:00"/>
    <x v="2"/>
    <s v="IL"/>
    <x v="0"/>
    <s v="Full-Time"/>
    <x v="1"/>
    <n v="49000"/>
    <n v="4410"/>
    <n v="0"/>
    <n v="96000"/>
    <x v="2"/>
    <n v="15"/>
    <n v="8"/>
    <x v="1"/>
    <n v="1"/>
    <x v="0"/>
    <n v="0"/>
    <n v="0"/>
  </r>
  <r>
    <s v="Cindy Summerville"/>
    <d v="2015-06-23T12:00:00"/>
    <x v="2"/>
    <s v="IL"/>
    <x v="0"/>
    <s v="Full-Time"/>
    <x v="1"/>
    <n v="72000"/>
    <n v="7200"/>
    <n v="2160"/>
    <m/>
    <x v="5"/>
    <n v="10"/>
    <n v="11"/>
    <x v="3"/>
    <n v="1"/>
    <x v="0"/>
    <n v="0"/>
    <n v="0"/>
  </r>
  <r>
    <s v="Bryan Anderson"/>
    <d v="2015-10-06T12:00:00"/>
    <x v="2"/>
    <s v="IL"/>
    <x v="0"/>
    <s v="Full-Time"/>
    <x v="1"/>
    <n v="75000"/>
    <n v="4500"/>
    <n v="3750"/>
    <m/>
    <x v="6"/>
    <n v="11"/>
    <n v="11"/>
    <x v="0"/>
    <n v="1"/>
    <x v="0"/>
    <n v="0"/>
    <n v="0"/>
  </r>
  <r>
    <s v="Janalee Eggleston"/>
    <d v="2015-10-21T12:00:00"/>
    <x v="0"/>
    <s v="MA"/>
    <x v="0"/>
    <s v="Full-Time"/>
    <x v="1"/>
    <n v="39000"/>
    <n v="4680"/>
    <n v="390"/>
    <m/>
    <x v="1"/>
    <n v="12"/>
    <n v="10"/>
    <x v="2"/>
    <n v="1"/>
    <x v="0"/>
    <n v="0"/>
    <n v="0"/>
  </r>
  <r>
    <s v="Elena Miriam Hillen "/>
    <d v="2015-10-22T12:00:00"/>
    <x v="0"/>
    <s v="MA"/>
    <x v="0"/>
    <s v="Full-Time"/>
    <x v="1"/>
    <n v="68000"/>
    <n v="7480"/>
    <n v="2040"/>
    <m/>
    <x v="5"/>
    <n v="12"/>
    <n v="2"/>
    <x v="0"/>
    <n v="1"/>
    <x v="0"/>
    <n v="0"/>
    <n v="0"/>
  </r>
  <r>
    <s v="Natalie H. Zeidell"/>
    <d v="2015-10-24T12:00:00"/>
    <x v="0"/>
    <s v="MA"/>
    <x v="4"/>
    <s v="Full-Time"/>
    <x v="1"/>
    <n v="70000"/>
    <n v="7000"/>
    <n v="700"/>
    <m/>
    <x v="5"/>
    <n v="10"/>
    <n v="11"/>
    <x v="1"/>
    <n v="0"/>
    <x v="1"/>
    <n v="0"/>
    <n v="0"/>
  </r>
  <r>
    <s v="Stacy L Chen"/>
    <d v="2015-11-23T12:00:00"/>
    <x v="0"/>
    <s v="MA"/>
    <x v="0"/>
    <s v="Full-Time"/>
    <x v="1"/>
    <n v="70000"/>
    <n v="4200"/>
    <n v="700"/>
    <m/>
    <x v="7"/>
    <n v="12"/>
    <n v="6"/>
    <x v="0"/>
    <n v="1"/>
    <x v="0"/>
    <n v="0"/>
    <n v="0"/>
  </r>
  <r>
    <s v="Alexis Ripley"/>
    <d v="2015-12-03T12:00:00"/>
    <x v="0"/>
    <s v="MA"/>
    <x v="0"/>
    <s v="Full-Time"/>
    <x v="1"/>
    <n v="75000"/>
    <n v="6750"/>
    <n v="2250"/>
    <m/>
    <x v="4"/>
    <n v="10"/>
    <n v="2"/>
    <x v="1"/>
    <n v="1"/>
    <x v="0"/>
    <n v="0"/>
    <n v="0"/>
  </r>
  <r>
    <s v="Micah Chokeir"/>
    <d v="2015-12-21T12:00:00"/>
    <x v="0"/>
    <s v="MA"/>
    <x v="0"/>
    <s v="Full-Time"/>
    <x v="1"/>
    <n v="65000"/>
    <n v="5200"/>
    <n v="650"/>
    <m/>
    <x v="5"/>
    <n v="15"/>
    <n v="0"/>
    <x v="2"/>
    <n v="1"/>
    <x v="0"/>
    <n v="0"/>
    <n v="0"/>
  </r>
  <r>
    <s v="Jesse Wooten"/>
    <d v="2015-12-21T12:00:00"/>
    <x v="0"/>
    <s v="MA"/>
    <x v="0"/>
    <s v="Full-Time"/>
    <x v="1"/>
    <n v="82000"/>
    <n v="4920"/>
    <n v="2460"/>
    <m/>
    <x v="4"/>
    <n v="12"/>
    <n v="11"/>
    <x v="2"/>
    <n v="1"/>
    <x v="0"/>
    <n v="0"/>
    <n v="0"/>
  </r>
  <r>
    <s v="Ryan Kennedy "/>
    <d v="2015-12-24T12:00:00"/>
    <x v="0"/>
    <s v="MA"/>
    <x v="0"/>
    <s v="Full-Time"/>
    <x v="1"/>
    <n v="93000"/>
    <n v="10230"/>
    <n v="1860"/>
    <m/>
    <x v="8"/>
    <n v="15"/>
    <n v="6"/>
    <x v="2"/>
    <n v="1"/>
    <x v="0"/>
    <n v="0"/>
    <n v="0"/>
  </r>
  <r>
    <s v="James Wilson"/>
    <d v="2016-01-03T12:00:00"/>
    <x v="0"/>
    <s v="MA"/>
    <x v="0"/>
    <s v="Full-Time"/>
    <x v="2"/>
    <n v="55000"/>
    <n v="3300"/>
    <n v="1650"/>
    <m/>
    <x v="6"/>
    <n v="15"/>
    <n v="1"/>
    <x v="2"/>
    <n v="1"/>
    <x v="0"/>
    <n v="0"/>
    <n v="0"/>
  </r>
  <r>
    <s v="Steven  Bolin"/>
    <d v="2016-02-02T12:00:00"/>
    <x v="0"/>
    <s v="MA"/>
    <x v="0"/>
    <s v="Full-Time"/>
    <x v="2"/>
    <n v="50000"/>
    <n v="5000"/>
    <n v="2500"/>
    <m/>
    <x v="6"/>
    <n v="12"/>
    <n v="1"/>
    <x v="3"/>
    <n v="1"/>
    <x v="0"/>
    <n v="0"/>
    <n v="0"/>
  </r>
  <r>
    <s v="Gabriel R. Self"/>
    <d v="2016-02-08T12:00:00"/>
    <x v="0"/>
    <s v="MA"/>
    <x v="0"/>
    <s v="Full-Time"/>
    <x v="2"/>
    <n v="85000"/>
    <n v="4250"/>
    <n v="4250"/>
    <m/>
    <x v="5"/>
    <n v="12"/>
    <n v="5"/>
    <x v="3"/>
    <n v="1"/>
    <x v="0"/>
    <n v="0"/>
    <n v="0"/>
  </r>
  <r>
    <s v="Matthew Tait"/>
    <d v="2016-02-16T12:00:00"/>
    <x v="3"/>
    <s v="NY"/>
    <x v="5"/>
    <s v="Full-Time"/>
    <x v="2"/>
    <n v="39000"/>
    <n v="4680"/>
    <n v="1950"/>
    <m/>
    <x v="8"/>
    <n v="14"/>
    <n v="5"/>
    <x v="3"/>
    <n v="0"/>
    <x v="1"/>
    <n v="0"/>
    <n v="0"/>
  </r>
  <r>
    <s v="Manuel Steele"/>
    <d v="2016-07-04T12:00:00"/>
    <x v="3"/>
    <s v="NY"/>
    <x v="0"/>
    <s v="Full-Time"/>
    <x v="2"/>
    <n v="54000"/>
    <n v="4320"/>
    <n v="2700"/>
    <m/>
    <x v="7"/>
    <n v="14"/>
    <n v="2"/>
    <x v="0"/>
    <n v="1"/>
    <x v="0"/>
    <n v="0"/>
    <n v="0"/>
  </r>
  <r>
    <s v="Richard  Garza"/>
    <d v="2017-01-15T12:00:00"/>
    <x v="4"/>
    <s v="FL"/>
    <x v="0"/>
    <s v="Full-Time"/>
    <x v="3"/>
    <n v="27500"/>
    <n v="1375"/>
    <n v="275"/>
    <m/>
    <x v="4"/>
    <n v="11"/>
    <n v="1"/>
    <x v="3"/>
    <n v="1"/>
    <x v="0"/>
    <n v="0"/>
    <n v="0"/>
  </r>
  <r>
    <s v="Joshua Daniel"/>
    <d v="2017-03-21T12:00:00"/>
    <x v="4"/>
    <s v="FL"/>
    <x v="0"/>
    <s v="Full-Time"/>
    <x v="3"/>
    <n v="33000"/>
    <n v="2640"/>
    <n v="1320"/>
    <m/>
    <x v="4"/>
    <n v="12"/>
    <n v="11"/>
    <x v="0"/>
    <n v="1"/>
    <x v="0"/>
    <n v="0"/>
    <n v="0"/>
  </r>
  <r>
    <s v="Shireen Battah"/>
    <d v="2017-04-29T12:00:00"/>
    <x v="4"/>
    <s v="FL"/>
    <x v="0"/>
    <s v="Full-Time"/>
    <x v="3"/>
    <n v="35000"/>
    <n v="2800"/>
    <n v="350"/>
    <m/>
    <x v="6"/>
    <n v="10"/>
    <n v="9"/>
    <x v="1"/>
    <n v="1"/>
    <x v="0"/>
    <n v="0"/>
    <n v="0"/>
  </r>
  <r>
    <s v="Jacqueline N. Gappy"/>
    <d v="2017-05-28T12:00:00"/>
    <x v="4"/>
    <s v="FL"/>
    <x v="0"/>
    <s v="Full-Time"/>
    <x v="3"/>
    <n v="72000"/>
    <n v="3600"/>
    <n v="2880"/>
    <m/>
    <x v="7"/>
    <n v="14"/>
    <n v="0"/>
    <x v="1"/>
    <n v="1"/>
    <x v="0"/>
    <n v="0"/>
    <n v="0"/>
  </r>
  <r>
    <s v="Harman Abraha"/>
    <d v="2017-07-20T12:00:00"/>
    <x v="1"/>
    <s v="CA"/>
    <x v="0"/>
    <s v="Full-Time"/>
    <x v="3"/>
    <n v="78000"/>
    <n v="7800"/>
    <n v="780"/>
    <m/>
    <x v="6"/>
    <n v="15"/>
    <n v="4"/>
    <x v="0"/>
    <n v="1"/>
    <x v="0"/>
    <n v="0"/>
    <n v="0"/>
  </r>
  <r>
    <s v="Ryan  Mesko"/>
    <d v="2017-10-17T12:00:00"/>
    <x v="1"/>
    <s v="CA"/>
    <x v="0"/>
    <s v="Full-Time"/>
    <x v="3"/>
    <n v="130000"/>
    <n v="14300"/>
    <n v="1300"/>
    <m/>
    <x v="4"/>
    <n v="14"/>
    <n v="6"/>
    <x v="3"/>
    <n v="1"/>
    <x v="0"/>
    <n v="0"/>
    <n v="0"/>
  </r>
  <r>
    <s v="Michelle  Greenwell"/>
    <d v="2017-10-26T12:00:00"/>
    <x v="2"/>
    <s v="IL"/>
    <x v="0"/>
    <s v="Full-Time"/>
    <x v="3"/>
    <n v="68000"/>
    <n v="8160"/>
    <n v="0"/>
    <m/>
    <x v="4"/>
    <n v="10"/>
    <n v="5"/>
    <x v="2"/>
    <n v="1"/>
    <x v="0"/>
    <n v="0"/>
    <n v="0"/>
  </r>
  <r>
    <s v="Erik G. Rinehart"/>
    <d v="2017-11-03T12:00:00"/>
    <x v="2"/>
    <s v="IL"/>
    <x v="0"/>
    <s v="Full-Time"/>
    <x v="3"/>
    <n v="65000"/>
    <n v="3900"/>
    <n v="0"/>
    <m/>
    <x v="5"/>
    <n v="15"/>
    <n v="7"/>
    <x v="3"/>
    <n v="1"/>
    <x v="0"/>
    <n v="0"/>
    <n v="0"/>
  </r>
  <r>
    <s v="Julie Yost"/>
    <d v="2017-11-06T12:00:00"/>
    <x v="3"/>
    <s v="NY"/>
    <x v="0"/>
    <s v="Full-Time"/>
    <x v="3"/>
    <n v="60000"/>
    <n v="7200"/>
    <n v="2400"/>
    <m/>
    <x v="3"/>
    <n v="12"/>
    <n v="1"/>
    <x v="0"/>
    <n v="1"/>
    <x v="0"/>
    <n v="0"/>
    <n v="0"/>
  </r>
  <r>
    <s v="Rikkie J Mahone"/>
    <d v="2017-11-26T12:00:00"/>
    <x v="3"/>
    <s v="NY"/>
    <x v="0"/>
    <s v="Full-Time"/>
    <x v="3"/>
    <n v="52000"/>
    <n v="3120"/>
    <n v="1040"/>
    <m/>
    <x v="0"/>
    <n v="15"/>
    <n v="8"/>
    <x v="2"/>
    <n v="1"/>
    <x v="0"/>
    <n v="0"/>
    <n v="0"/>
  </r>
  <r>
    <s v="Benny Erwin"/>
    <d v="2017-12-02T12:00:00"/>
    <x v="0"/>
    <s v="MA"/>
    <x v="0"/>
    <s v="Full-Time"/>
    <x v="3"/>
    <n v="78000"/>
    <n v="7020"/>
    <n v="0"/>
    <n v="125000"/>
    <x v="2"/>
    <n v="15"/>
    <n v="3"/>
    <x v="0"/>
    <n v="1"/>
    <x v="0"/>
    <n v="0"/>
    <n v="0"/>
  </r>
  <r>
    <s v="Jonathan C. Parnell"/>
    <d v="2017-12-03T12:00:00"/>
    <x v="0"/>
    <s v="MA"/>
    <x v="0"/>
    <s v="Full-Time"/>
    <x v="3"/>
    <n v="60000"/>
    <n v="6000"/>
    <n v="1200"/>
    <m/>
    <x v="0"/>
    <n v="15"/>
    <n v="9"/>
    <x v="0"/>
    <n v="1"/>
    <x v="0"/>
    <n v="0"/>
    <n v="0"/>
  </r>
  <r>
    <s v="Julie Harken"/>
    <d v="2017-12-03T12:00:00"/>
    <x v="0"/>
    <s v="MA"/>
    <x v="0"/>
    <s v="Full-Time"/>
    <x v="3"/>
    <n v="85000"/>
    <n v="6800"/>
    <n v="0"/>
    <n v="84000"/>
    <x v="2"/>
    <n v="12"/>
    <n v="3"/>
    <x v="2"/>
    <n v="1"/>
    <x v="0"/>
    <n v="0"/>
    <n v="0"/>
  </r>
  <r>
    <s v="Yvette Hurtado "/>
    <d v="2017-12-13T12:00:00"/>
    <x v="0"/>
    <s v="MA"/>
    <x v="0"/>
    <s v="Full-Time"/>
    <x v="3"/>
    <n v="44000"/>
    <n v="2200"/>
    <n v="440"/>
    <m/>
    <x v="3"/>
    <n v="13"/>
    <n v="4"/>
    <x v="1"/>
    <n v="1"/>
    <x v="0"/>
    <n v="0"/>
    <n v="0"/>
  </r>
  <r>
    <s v="Rebecca Negrete"/>
    <d v="2018-04-27T12:00:00"/>
    <x v="3"/>
    <s v="NY"/>
    <x v="0"/>
    <s v="Full-Time"/>
    <x v="4"/>
    <n v="54000"/>
    <n v="3240"/>
    <n v="2160"/>
    <m/>
    <x v="6"/>
    <n v="13"/>
    <n v="6"/>
    <x v="1"/>
    <n v="1"/>
    <x v="0"/>
    <n v="0"/>
    <n v="0"/>
  </r>
  <r>
    <s v="William Melendez"/>
    <d v="2018-05-24T12:00:00"/>
    <x v="4"/>
    <s v="FL"/>
    <x v="0"/>
    <s v="Full-Time"/>
    <x v="4"/>
    <n v="45000"/>
    <n v="2700"/>
    <n v="900"/>
    <m/>
    <x v="4"/>
    <n v="15"/>
    <n v="5"/>
    <x v="0"/>
    <n v="1"/>
    <x v="0"/>
    <n v="0"/>
    <n v="0"/>
  </r>
  <r>
    <s v="Cassandra Perry"/>
    <d v="2018-06-07T12:00:00"/>
    <x v="1"/>
    <s v="CA"/>
    <x v="0"/>
    <s v="Full-Time"/>
    <x v="4"/>
    <n v="62000"/>
    <n v="3100"/>
    <n v="1240"/>
    <m/>
    <x v="1"/>
    <n v="13"/>
    <n v="0"/>
    <x v="1"/>
    <n v="1"/>
    <x v="0"/>
    <n v="0"/>
    <n v="0"/>
  </r>
  <r>
    <s v="Johnathan A Wilhite"/>
    <d v="2018-06-08T12:00:00"/>
    <x v="2"/>
    <s v="IL"/>
    <x v="0"/>
    <s v="Full-Time"/>
    <x v="4"/>
    <n v="27000"/>
    <n v="3240"/>
    <n v="1350"/>
    <m/>
    <x v="0"/>
    <n v="12"/>
    <n v="8"/>
    <x v="1"/>
    <n v="1"/>
    <x v="0"/>
    <n v="0"/>
    <n v="0"/>
  </r>
  <r>
    <s v="Bryan Brier"/>
    <d v="2018-08-01T12:00:00"/>
    <x v="0"/>
    <s v="MA"/>
    <x v="0"/>
    <s v="Full-Time"/>
    <x v="4"/>
    <n v="48000"/>
    <n v="2880"/>
    <n v="1920"/>
    <m/>
    <x v="3"/>
    <n v="14"/>
    <n v="9"/>
    <x v="2"/>
    <n v="1"/>
    <x v="0"/>
    <n v="0"/>
    <n v="0"/>
  </r>
  <r>
    <s v="Rosa I. Peralta"/>
    <d v="2018-11-19T12:00:00"/>
    <x v="0"/>
    <s v="MA"/>
    <x v="0"/>
    <s v="Full-Time"/>
    <x v="4"/>
    <n v="73000"/>
    <n v="8760"/>
    <n v="3650"/>
    <m/>
    <x v="5"/>
    <n v="13"/>
    <n v="9"/>
    <x v="0"/>
    <n v="1"/>
    <x v="0"/>
    <n v="0"/>
    <n v="0"/>
  </r>
  <r>
    <s v="Micah Talia"/>
    <d v="2018-11-22T12:00:00"/>
    <x v="0"/>
    <s v="MA"/>
    <x v="0"/>
    <s v="Full-Time"/>
    <x v="4"/>
    <n v="77000"/>
    <n v="9240"/>
    <n v="770"/>
    <m/>
    <x v="1"/>
    <n v="11"/>
    <n v="8"/>
    <x v="1"/>
    <n v="1"/>
    <x v="0"/>
    <n v="0"/>
    <n v="0"/>
  </r>
  <r>
    <s v="Alison Johnson"/>
    <d v="2014-05-13T12:00:00"/>
    <x v="0"/>
    <s v="MA"/>
    <x v="0"/>
    <s v="Full-Time"/>
    <x v="0"/>
    <n v="100000"/>
    <n v="11000"/>
    <n v="3000"/>
    <m/>
    <x v="0"/>
    <n v="14"/>
    <n v="1"/>
    <x v="1"/>
    <n v="1"/>
    <x v="0"/>
    <n v="0"/>
    <n v="0"/>
  </r>
  <r>
    <s v="Julia  Hegwood "/>
    <d v="2014-08-24T12:00:00"/>
    <x v="0"/>
    <s v="MA"/>
    <x v="0"/>
    <s v="Full-Time"/>
    <x v="0"/>
    <n v="58000"/>
    <n v="2900"/>
    <n v="0"/>
    <n v="54000"/>
    <x v="2"/>
    <n v="15"/>
    <n v="8"/>
    <x v="1"/>
    <n v="1"/>
    <x v="0"/>
    <n v="0"/>
    <n v="0"/>
  </r>
  <r>
    <s v="Jeremiah De Grazia"/>
    <d v="2014-09-08T12:00:00"/>
    <x v="0"/>
    <s v="MA"/>
    <x v="0"/>
    <s v="Full-Time"/>
    <x v="0"/>
    <n v="69000"/>
    <n v="4140"/>
    <n v="0"/>
    <m/>
    <x v="3"/>
    <n v="15"/>
    <n v="2"/>
    <x v="1"/>
    <n v="1"/>
    <x v="0"/>
    <n v="0"/>
    <n v="0"/>
  </r>
  <r>
    <s v="Willow Nevandro"/>
    <d v="2014-10-18T12:00:00"/>
    <x v="0"/>
    <s v="MA"/>
    <x v="0"/>
    <s v="Full-Time"/>
    <x v="0"/>
    <n v="44000"/>
    <n v="3520"/>
    <n v="1320"/>
    <m/>
    <x v="4"/>
    <n v="11"/>
    <n v="3"/>
    <x v="1"/>
    <n v="1"/>
    <x v="0"/>
    <n v="0"/>
    <n v="0"/>
  </r>
  <r>
    <s v="Martie Elmasian"/>
    <d v="2014-12-07T12:00:00"/>
    <x v="0"/>
    <s v="MA"/>
    <x v="0"/>
    <s v="Full-Time"/>
    <x v="0"/>
    <n v="70000"/>
    <n v="7700"/>
    <n v="1400"/>
    <m/>
    <x v="1"/>
    <n v="15"/>
    <n v="6"/>
    <x v="3"/>
    <n v="1"/>
    <x v="0"/>
    <n v="0"/>
    <n v="0"/>
  </r>
  <r>
    <s v="Kelly Queen"/>
    <d v="2015-01-13T12:00:00"/>
    <x v="1"/>
    <s v="CA"/>
    <x v="0"/>
    <s v="Full-Time"/>
    <x v="1"/>
    <n v="52000"/>
    <n v="4680"/>
    <n v="0"/>
    <n v="91500"/>
    <x v="2"/>
    <n v="12"/>
    <n v="11"/>
    <x v="3"/>
    <n v="1"/>
    <x v="0"/>
    <n v="0"/>
    <n v="0"/>
  </r>
  <r>
    <s v="Joeanne Melendez"/>
    <d v="2015-05-04T12:00:00"/>
    <x v="1"/>
    <s v="CA"/>
    <x v="0"/>
    <s v="Full-Time"/>
    <x v="1"/>
    <n v="43000"/>
    <n v="3440"/>
    <n v="0"/>
    <m/>
    <x v="1"/>
    <n v="11"/>
    <n v="5"/>
    <x v="0"/>
    <n v="1"/>
    <x v="0"/>
    <n v="0"/>
    <n v="0"/>
  </r>
  <r>
    <s v="Brian M Stucki"/>
    <d v="2015-05-10T12:00:00"/>
    <x v="2"/>
    <s v="IL"/>
    <x v="0"/>
    <s v="Full-Time"/>
    <x v="1"/>
    <n v="49000"/>
    <n v="3430"/>
    <n v="0"/>
    <n v="59000"/>
    <x v="2"/>
    <n v="14"/>
    <n v="10"/>
    <x v="0"/>
    <n v="1"/>
    <x v="0"/>
    <n v="0"/>
    <n v="0"/>
  </r>
  <r>
    <s v="Cindy Summerville"/>
    <d v="2015-06-23T12:00:00"/>
    <x v="2"/>
    <s v="IL"/>
    <x v="6"/>
    <s v="Full-Time"/>
    <x v="1"/>
    <n v="72000"/>
    <n v="5760"/>
    <n v="0"/>
    <m/>
    <x v="5"/>
    <n v="11"/>
    <n v="9"/>
    <x v="3"/>
    <n v="0"/>
    <x v="1"/>
    <n v="0"/>
    <n v="1"/>
  </r>
  <r>
    <s v="Bryan Anderson"/>
    <d v="2015-10-06T12:00:00"/>
    <x v="2"/>
    <s v="IL"/>
    <x v="7"/>
    <s v="Full-Time"/>
    <x v="1"/>
    <n v="75000"/>
    <n v="6750"/>
    <n v="0"/>
    <m/>
    <x v="6"/>
    <n v="13"/>
    <n v="10"/>
    <x v="2"/>
    <n v="0"/>
    <x v="1"/>
    <n v="0"/>
    <n v="1"/>
  </r>
  <r>
    <s v="Janalee Eggleston"/>
    <d v="2015-10-21T12:00:00"/>
    <x v="0"/>
    <s v="MA"/>
    <x v="8"/>
    <s v="Full-Time"/>
    <x v="1"/>
    <n v="39000"/>
    <n v="3900"/>
    <n v="1560"/>
    <m/>
    <x v="1"/>
    <n v="11"/>
    <n v="2"/>
    <x v="0"/>
    <n v="0"/>
    <x v="1"/>
    <n v="0"/>
    <n v="1"/>
  </r>
  <r>
    <s v="Elena Miriam Hillen "/>
    <d v="2015-10-22T12:00:00"/>
    <x v="0"/>
    <s v="MA"/>
    <x v="9"/>
    <s v="Full-Time"/>
    <x v="1"/>
    <n v="68000"/>
    <n v="5440"/>
    <n v="680"/>
    <m/>
    <x v="5"/>
    <n v="15"/>
    <n v="3"/>
    <x v="1"/>
    <n v="0"/>
    <x v="1"/>
    <n v="0"/>
    <n v="1"/>
  </r>
  <r>
    <s v="Stacy L Chen"/>
    <d v="2015-11-23T12:00:00"/>
    <x v="0"/>
    <s v="MA"/>
    <x v="10"/>
    <s v="Full-Time"/>
    <x v="1"/>
    <n v="70000"/>
    <n v="6300"/>
    <n v="3500"/>
    <m/>
    <x v="7"/>
    <n v="15"/>
    <n v="8"/>
    <x v="0"/>
    <n v="0"/>
    <x v="1"/>
    <n v="0"/>
    <n v="1"/>
  </r>
  <r>
    <s v="Alexis Ripley"/>
    <d v="2015-12-03T12:00:00"/>
    <x v="0"/>
    <s v="MA"/>
    <x v="11"/>
    <s v="Full-Time"/>
    <x v="1"/>
    <n v="75000"/>
    <n v="7500"/>
    <n v="3750"/>
    <m/>
    <x v="4"/>
    <n v="10"/>
    <n v="1"/>
    <x v="2"/>
    <n v="0"/>
    <x v="1"/>
    <n v="0"/>
    <n v="1"/>
  </r>
  <r>
    <s v="Micah Chokeir"/>
    <d v="2015-12-21T12:00:00"/>
    <x v="0"/>
    <s v="MA"/>
    <x v="12"/>
    <s v="Full-Time"/>
    <x v="1"/>
    <n v="65000"/>
    <n v="3250"/>
    <n v="1300"/>
    <m/>
    <x v="5"/>
    <n v="13"/>
    <n v="5"/>
    <x v="1"/>
    <n v="0"/>
    <x v="1"/>
    <n v="0"/>
    <n v="1"/>
  </r>
  <r>
    <s v="Jesse Wooten"/>
    <d v="2015-12-21T12:00:00"/>
    <x v="0"/>
    <s v="MA"/>
    <x v="13"/>
    <s v="Full-Time"/>
    <x v="1"/>
    <n v="82000"/>
    <n v="9020"/>
    <n v="1640"/>
    <m/>
    <x v="4"/>
    <n v="12"/>
    <n v="4"/>
    <x v="2"/>
    <n v="0"/>
    <x v="1"/>
    <n v="0"/>
    <n v="1"/>
  </r>
  <r>
    <s v="Ryan Kennedy "/>
    <d v="2015-12-24T12:00:00"/>
    <x v="0"/>
    <s v="MA"/>
    <x v="14"/>
    <s v="Full-Time"/>
    <x v="1"/>
    <n v="93000"/>
    <n v="5580"/>
    <n v="4650"/>
    <m/>
    <x v="8"/>
    <n v="10"/>
    <n v="9"/>
    <x v="1"/>
    <n v="0"/>
    <x v="1"/>
    <n v="0"/>
    <n v="1"/>
  </r>
  <r>
    <s v="James Wilson"/>
    <d v="2016-01-03T12:00:00"/>
    <x v="0"/>
    <s v="MA"/>
    <x v="15"/>
    <s v="Full-Time"/>
    <x v="2"/>
    <n v="55000"/>
    <n v="4950"/>
    <n v="550"/>
    <m/>
    <x v="6"/>
    <n v="12"/>
    <n v="0"/>
    <x v="3"/>
    <n v="0"/>
    <x v="1"/>
    <n v="0"/>
    <n v="1"/>
  </r>
  <r>
    <s v="Steven  Bolin"/>
    <d v="2016-02-02T12:00:00"/>
    <x v="0"/>
    <s v="MA"/>
    <x v="16"/>
    <s v="Full-Time"/>
    <x v="2"/>
    <n v="50000"/>
    <n v="5500"/>
    <n v="2500"/>
    <m/>
    <x v="6"/>
    <n v="13"/>
    <n v="2"/>
    <x v="0"/>
    <n v="0"/>
    <x v="1"/>
    <n v="0"/>
    <n v="1"/>
  </r>
  <r>
    <s v="Gabriel R. Self"/>
    <d v="2016-02-08T12:00:00"/>
    <x v="0"/>
    <s v="MA"/>
    <x v="17"/>
    <s v="Full-Time"/>
    <x v="2"/>
    <n v="85000"/>
    <n v="4250"/>
    <n v="1700"/>
    <m/>
    <x v="5"/>
    <n v="12"/>
    <n v="9"/>
    <x v="2"/>
    <n v="0"/>
    <x v="1"/>
    <n v="0"/>
    <n v="1"/>
  </r>
  <r>
    <s v="Manuel Steele"/>
    <d v="2016-07-04T12:00:00"/>
    <x v="3"/>
    <s v="NY"/>
    <x v="18"/>
    <s v="Full-Time"/>
    <x v="2"/>
    <n v="54000"/>
    <n v="2700"/>
    <n v="1620"/>
    <m/>
    <x v="7"/>
    <n v="12"/>
    <n v="9"/>
    <x v="2"/>
    <n v="0"/>
    <x v="1"/>
    <n v="0"/>
    <n v="1"/>
  </r>
  <r>
    <s v="Richard  Garza"/>
    <d v="2017-01-15T12:00:00"/>
    <x v="4"/>
    <s v="FL"/>
    <x v="19"/>
    <s v="Full-Time"/>
    <x v="3"/>
    <n v="27500"/>
    <n v="1925"/>
    <n v="825"/>
    <m/>
    <x v="4"/>
    <n v="11"/>
    <n v="11"/>
    <x v="3"/>
    <n v="0"/>
    <x v="1"/>
    <n v="0"/>
    <n v="1"/>
  </r>
  <r>
    <s v="Joshua Daniel"/>
    <d v="2017-03-21T12:00:00"/>
    <x v="4"/>
    <s v="FL"/>
    <x v="20"/>
    <s v="Full-Time"/>
    <x v="3"/>
    <n v="33000"/>
    <n v="1650"/>
    <n v="660"/>
    <m/>
    <x v="4"/>
    <n v="14"/>
    <n v="3"/>
    <x v="0"/>
    <n v="0"/>
    <x v="1"/>
    <n v="0"/>
    <n v="1"/>
  </r>
  <r>
    <s v="Shireen Battah"/>
    <d v="2017-04-29T12:00:00"/>
    <x v="4"/>
    <s v="FL"/>
    <x v="21"/>
    <s v="Full-Time"/>
    <x v="3"/>
    <n v="35000"/>
    <n v="1750"/>
    <n v="1750"/>
    <m/>
    <x v="6"/>
    <n v="13"/>
    <n v="9"/>
    <x v="1"/>
    <n v="0"/>
    <x v="1"/>
    <n v="0"/>
    <n v="1"/>
  </r>
  <r>
    <s v="Jacqueline N. Gappy"/>
    <d v="2017-05-28T12:00:00"/>
    <x v="4"/>
    <s v="FL"/>
    <x v="22"/>
    <s v="Full-Time"/>
    <x v="3"/>
    <n v="72000"/>
    <n v="5760"/>
    <n v="3600"/>
    <m/>
    <x v="7"/>
    <n v="12"/>
    <n v="0"/>
    <x v="1"/>
    <n v="0"/>
    <x v="1"/>
    <n v="0"/>
    <n v="1"/>
  </r>
  <r>
    <s v="Harman Abraha"/>
    <d v="2017-07-20T12:00:00"/>
    <x v="1"/>
    <s v="CA"/>
    <x v="0"/>
    <s v="Full-Time"/>
    <x v="3"/>
    <n v="78000"/>
    <n v="7020"/>
    <n v="2340"/>
    <m/>
    <x v="6"/>
    <n v="13"/>
    <n v="0"/>
    <x v="2"/>
    <n v="1"/>
    <x v="0"/>
    <n v="0"/>
    <n v="0"/>
  </r>
  <r>
    <s v="Ryan  Mesko"/>
    <d v="2017-10-17T12:00:00"/>
    <x v="1"/>
    <s v="CA"/>
    <x v="0"/>
    <s v="Full-Time"/>
    <x v="3"/>
    <n v="130000"/>
    <n v="14300"/>
    <n v="5200"/>
    <m/>
    <x v="4"/>
    <n v="13"/>
    <n v="9"/>
    <x v="1"/>
    <n v="1"/>
    <x v="0"/>
    <n v="0"/>
    <n v="0"/>
  </r>
  <r>
    <s v="Michelle  Greenwell"/>
    <d v="2017-10-26T12:00:00"/>
    <x v="2"/>
    <s v="IL"/>
    <x v="23"/>
    <s v="Full-Time"/>
    <x v="3"/>
    <n v="68000"/>
    <n v="6120"/>
    <n v="3400"/>
    <m/>
    <x v="4"/>
    <n v="13"/>
    <n v="2"/>
    <x v="1"/>
    <n v="0"/>
    <x v="1"/>
    <n v="0"/>
    <n v="0"/>
  </r>
  <r>
    <s v="Erik G. Rinehart"/>
    <d v="2017-11-03T12:00:00"/>
    <x v="2"/>
    <s v="IL"/>
    <x v="0"/>
    <s v="Full-Time"/>
    <x v="3"/>
    <n v="65000"/>
    <n v="7800"/>
    <n v="2600"/>
    <m/>
    <x v="5"/>
    <n v="12"/>
    <n v="9"/>
    <x v="1"/>
    <n v="1"/>
    <x v="0"/>
    <n v="0"/>
    <n v="0"/>
  </r>
  <r>
    <s v="Julie Yost"/>
    <d v="2017-11-06T12:00:00"/>
    <x v="3"/>
    <s v="NY"/>
    <x v="0"/>
    <s v="Full-Time"/>
    <x v="3"/>
    <n v="60000"/>
    <n v="6600"/>
    <n v="600"/>
    <m/>
    <x v="3"/>
    <n v="12"/>
    <n v="1"/>
    <x v="2"/>
    <n v="1"/>
    <x v="0"/>
    <n v="0"/>
    <n v="0"/>
  </r>
  <r>
    <s v="Rikkie J Mahone"/>
    <d v="2017-11-26T12:00:00"/>
    <x v="3"/>
    <s v="NY"/>
    <x v="0"/>
    <s v="Full-Time"/>
    <x v="3"/>
    <n v="52000"/>
    <n v="6240"/>
    <n v="1560"/>
    <m/>
    <x v="0"/>
    <n v="13"/>
    <n v="5"/>
    <x v="0"/>
    <n v="1"/>
    <x v="0"/>
    <n v="0"/>
    <n v="0"/>
  </r>
  <r>
    <s v="Benny Erwin"/>
    <d v="2017-12-02T12:00:00"/>
    <x v="0"/>
    <s v="MA"/>
    <x v="0"/>
    <s v="Full-Time"/>
    <x v="3"/>
    <n v="78000"/>
    <n v="4680"/>
    <n v="0"/>
    <n v="86000"/>
    <x v="2"/>
    <n v="13"/>
    <n v="7"/>
    <x v="1"/>
    <n v="1"/>
    <x v="0"/>
    <n v="0"/>
    <n v="0"/>
  </r>
  <r>
    <s v="Jonathan C. Parnell"/>
    <d v="2017-12-03T12:00:00"/>
    <x v="0"/>
    <s v="MA"/>
    <x v="0"/>
    <s v="Full-Time"/>
    <x v="3"/>
    <n v="60000"/>
    <n v="4200"/>
    <n v="1200"/>
    <m/>
    <x v="0"/>
    <n v="14"/>
    <n v="0"/>
    <x v="2"/>
    <n v="1"/>
    <x v="0"/>
    <n v="0"/>
    <n v="0"/>
  </r>
  <r>
    <s v="Julie Harken"/>
    <d v="2017-12-03T12:00:00"/>
    <x v="0"/>
    <s v="MA"/>
    <x v="0"/>
    <s v="Full-Time"/>
    <x v="3"/>
    <n v="85000"/>
    <n v="10200"/>
    <n v="0"/>
    <n v="102000"/>
    <x v="2"/>
    <n v="12"/>
    <n v="8"/>
    <x v="1"/>
    <n v="1"/>
    <x v="0"/>
    <n v="0"/>
    <n v="0"/>
  </r>
  <r>
    <s v="Yvette Hurtado "/>
    <d v="2017-12-13T12:00:00"/>
    <x v="0"/>
    <s v="MA"/>
    <x v="0"/>
    <s v="Full-Time"/>
    <x v="3"/>
    <n v="44000"/>
    <n v="2640"/>
    <n v="0"/>
    <m/>
    <x v="3"/>
    <n v="11"/>
    <n v="8"/>
    <x v="2"/>
    <n v="1"/>
    <x v="0"/>
    <n v="0"/>
    <n v="0"/>
  </r>
  <r>
    <s v="Rebecca Negrete"/>
    <d v="2018-04-27T12:00:00"/>
    <x v="3"/>
    <s v="NY"/>
    <x v="0"/>
    <s v="Full-Time"/>
    <x v="4"/>
    <n v="54000"/>
    <n v="3240"/>
    <n v="2160"/>
    <m/>
    <x v="6"/>
    <n v="13"/>
    <n v="3"/>
    <x v="3"/>
    <n v="1"/>
    <x v="0"/>
    <n v="0"/>
    <n v="0"/>
  </r>
  <r>
    <s v="William Melendez"/>
    <d v="2018-05-24T12:00:00"/>
    <x v="4"/>
    <s v="FL"/>
    <x v="24"/>
    <s v="Full-Time"/>
    <x v="4"/>
    <n v="45000"/>
    <n v="2250"/>
    <n v="900"/>
    <m/>
    <x v="4"/>
    <n v="11"/>
    <n v="8"/>
    <x v="3"/>
    <n v="0"/>
    <x v="1"/>
    <n v="0"/>
    <n v="0"/>
  </r>
  <r>
    <s v="Cassandra Perry"/>
    <d v="2018-06-07T12:00:00"/>
    <x v="1"/>
    <s v="CA"/>
    <x v="0"/>
    <s v="Full-Time"/>
    <x v="4"/>
    <n v="62000"/>
    <n v="3720"/>
    <n v="620"/>
    <m/>
    <x v="1"/>
    <n v="13"/>
    <n v="11"/>
    <x v="0"/>
    <n v="1"/>
    <x v="0"/>
    <n v="0"/>
    <n v="0"/>
  </r>
  <r>
    <s v="Johnathan A Wilhite"/>
    <d v="2018-06-08T12:00:00"/>
    <x v="2"/>
    <s v="IL"/>
    <x v="0"/>
    <s v="Full-Time"/>
    <x v="4"/>
    <n v="27000"/>
    <n v="2700"/>
    <n v="0"/>
    <m/>
    <x v="0"/>
    <n v="10"/>
    <n v="7"/>
    <x v="1"/>
    <n v="1"/>
    <x v="0"/>
    <n v="0"/>
    <n v="0"/>
  </r>
  <r>
    <s v="Bryan Brier"/>
    <d v="2018-08-01T12:00:00"/>
    <x v="0"/>
    <s v="MA"/>
    <x v="0"/>
    <s v="Full-Time"/>
    <x v="4"/>
    <n v="48000"/>
    <n v="2880"/>
    <n v="480"/>
    <m/>
    <x v="3"/>
    <n v="11"/>
    <n v="5"/>
    <x v="3"/>
    <n v="1"/>
    <x v="0"/>
    <n v="0"/>
    <n v="0"/>
  </r>
  <r>
    <s v="Rosa I. Peralta"/>
    <d v="2018-11-19T12:00:00"/>
    <x v="0"/>
    <s v="MA"/>
    <x v="0"/>
    <s v="Full-Time"/>
    <x v="4"/>
    <n v="73000"/>
    <n v="8030"/>
    <n v="0"/>
    <m/>
    <x v="5"/>
    <n v="12"/>
    <n v="3"/>
    <x v="0"/>
    <n v="1"/>
    <x v="0"/>
    <n v="0"/>
    <n v="0"/>
  </r>
  <r>
    <s v="Micah Talia"/>
    <d v="2018-11-22T12:00:00"/>
    <x v="0"/>
    <s v="MA"/>
    <x v="0"/>
    <s v="Full-Time"/>
    <x v="4"/>
    <n v="77000"/>
    <n v="6160"/>
    <n v="3850"/>
    <m/>
    <x v="1"/>
    <n v="10"/>
    <n v="4"/>
    <x v="1"/>
    <n v="1"/>
    <x v="0"/>
    <n v="0"/>
    <n v="0"/>
  </r>
  <r>
    <s v="Rebecca L. Haight"/>
    <d v="2019-02-14T12:00:00"/>
    <x v="4"/>
    <s v="FL"/>
    <x v="0"/>
    <s v="Full-Time"/>
    <x v="5"/>
    <n v="48000"/>
    <n v="4800"/>
    <n v="1440"/>
    <m/>
    <x v="6"/>
    <n v="14"/>
    <n v="2"/>
    <x v="3"/>
    <n v="1"/>
    <x v="0"/>
    <n v="0"/>
    <n v="0"/>
  </r>
  <r>
    <s v="Katherine Battah"/>
    <d v="2019-03-04T12:00:00"/>
    <x v="1"/>
    <s v="CA"/>
    <x v="0"/>
    <s v="Full-Time"/>
    <x v="5"/>
    <n v="87000"/>
    <n v="7830"/>
    <n v="1740"/>
    <m/>
    <x v="8"/>
    <n v="11"/>
    <n v="1"/>
    <x v="0"/>
    <n v="1"/>
    <x v="0"/>
    <n v="0"/>
    <n v="0"/>
  </r>
  <r>
    <s v="Elena Miriam Woodburn"/>
    <d v="2019-03-09T12:00:00"/>
    <x v="2"/>
    <s v="IL"/>
    <x v="0"/>
    <s v="Full-Time"/>
    <x v="5"/>
    <n v="76000"/>
    <n v="9120"/>
    <n v="0"/>
    <m/>
    <x v="1"/>
    <n v="12"/>
    <n v="0"/>
    <x v="3"/>
    <n v="1"/>
    <x v="0"/>
    <n v="0"/>
    <n v="0"/>
  </r>
  <r>
    <s v="Tamara Pacheco"/>
    <d v="2019-03-25T12:00:00"/>
    <x v="3"/>
    <s v="NY"/>
    <x v="0"/>
    <s v="Full-Time"/>
    <x v="5"/>
    <n v="85000"/>
    <n v="4250"/>
    <n v="1700"/>
    <m/>
    <x v="5"/>
    <n v="11"/>
    <n v="0"/>
    <x v="2"/>
    <n v="1"/>
    <x v="0"/>
    <n v="0"/>
    <n v="0"/>
  </r>
  <r>
    <s v="Krisaundra Hightower"/>
    <d v="2019-05-05T12:00:00"/>
    <x v="0"/>
    <s v="MA"/>
    <x v="0"/>
    <s v="Full-Time"/>
    <x v="5"/>
    <n v="62000"/>
    <n v="4340"/>
    <n v="1240"/>
    <m/>
    <x v="3"/>
    <n v="13"/>
    <n v="10"/>
    <x v="0"/>
    <n v="1"/>
    <x v="0"/>
    <n v="0"/>
    <n v="0"/>
  </r>
  <r>
    <s v="Matthew W Yamaguchi"/>
    <d v="2019-05-20T12:00:00"/>
    <x v="0"/>
    <s v="MA"/>
    <x v="0"/>
    <s v="Full-Time"/>
    <x v="5"/>
    <n v="46000"/>
    <n v="4140"/>
    <n v="0"/>
    <n v="15000"/>
    <x v="2"/>
    <n v="13"/>
    <n v="8"/>
    <x v="2"/>
    <n v="1"/>
    <x v="0"/>
    <n v="0"/>
    <n v="0"/>
  </r>
  <r>
    <s v="Laura Aguirre"/>
    <d v="2019-08-04T12:00:00"/>
    <x v="0"/>
    <s v="MA"/>
    <x v="0"/>
    <s v="Full-Time"/>
    <x v="5"/>
    <n v="72000"/>
    <n v="3600"/>
    <n v="1440"/>
    <m/>
    <x v="6"/>
    <n v="15"/>
    <n v="4"/>
    <x v="3"/>
    <n v="1"/>
    <x v="0"/>
    <n v="0"/>
    <n v="0"/>
  </r>
  <r>
    <s v="Eric W. Kilbride"/>
    <d v="2019-09-25T12:00:00"/>
    <x v="0"/>
    <s v="MA"/>
    <x v="0"/>
    <s v="Full-Time"/>
    <x v="5"/>
    <n v="28000"/>
    <n v="1960"/>
    <n v="840"/>
    <m/>
    <x v="4"/>
    <n v="10"/>
    <n v="11"/>
    <x v="1"/>
    <n v="1"/>
    <x v="0"/>
    <n v="0"/>
    <n v="0"/>
  </r>
  <r>
    <s v="Melissa Torruella"/>
    <d v="2019-10-19T12:00:00"/>
    <x v="0"/>
    <s v="MA"/>
    <x v="0"/>
    <s v="Full-Time"/>
    <x v="5"/>
    <n v="40000"/>
    <n v="3200"/>
    <n v="800"/>
    <m/>
    <x v="8"/>
    <n v="13"/>
    <n v="2"/>
    <x v="0"/>
    <n v="1"/>
    <x v="0"/>
    <n v="0"/>
    <n v="0"/>
  </r>
  <r>
    <s v="Natalie H. Woodford"/>
    <d v="2019-12-21T12:00:00"/>
    <x v="0"/>
    <s v="MA"/>
    <x v="0"/>
    <s v="Full-Time"/>
    <x v="5"/>
    <n v="52000"/>
    <n v="3120"/>
    <n v="1040"/>
    <m/>
    <x v="1"/>
    <n v="13"/>
    <n v="4"/>
    <x v="3"/>
    <n v="1"/>
    <x v="0"/>
    <n v="0"/>
    <n v="0"/>
  </r>
  <r>
    <s v="Alison Johnson"/>
    <d v="2014-05-13T12:00:00"/>
    <x v="0"/>
    <s v="MA"/>
    <x v="0"/>
    <s v="Full-Time"/>
    <x v="0"/>
    <n v="110000"/>
    <n v="6600"/>
    <n v="2200"/>
    <m/>
    <x v="0"/>
    <n v="10"/>
    <n v="5"/>
    <x v="2"/>
    <n v="1"/>
    <x v="0"/>
    <n v="0"/>
    <n v="0"/>
  </r>
  <r>
    <s v="Julia  Hegwood "/>
    <d v="2014-08-24T12:00:00"/>
    <x v="0"/>
    <s v="MA"/>
    <x v="0"/>
    <s v="Full-Time"/>
    <x v="0"/>
    <n v="63220"/>
    <n v="5057.6000000000004"/>
    <n v="0"/>
    <n v="86000"/>
    <x v="2"/>
    <n v="15"/>
    <n v="9"/>
    <x v="1"/>
    <n v="1"/>
    <x v="0"/>
    <n v="0"/>
    <n v="0"/>
  </r>
  <r>
    <s v="Jeremiah De Grazia"/>
    <d v="2014-09-08T12:00:00"/>
    <x v="0"/>
    <s v="MA"/>
    <x v="25"/>
    <s v="Full-Time"/>
    <x v="0"/>
    <n v="71760"/>
    <n v="7176"/>
    <n v="1435.2"/>
    <m/>
    <x v="3"/>
    <n v="13"/>
    <n v="11"/>
    <x v="2"/>
    <n v="0"/>
    <x v="1"/>
    <n v="0"/>
    <n v="0"/>
  </r>
  <r>
    <s v="Willow Nevandro"/>
    <d v="2014-10-18T12:00:00"/>
    <x v="0"/>
    <s v="MA"/>
    <x v="0"/>
    <s v="Full-Time"/>
    <x v="0"/>
    <n v="46200"/>
    <n v="5082"/>
    <n v="924"/>
    <m/>
    <x v="4"/>
    <n v="10"/>
    <n v="3"/>
    <x v="2"/>
    <n v="1"/>
    <x v="0"/>
    <n v="0"/>
    <n v="0"/>
  </r>
  <r>
    <s v="Martie Elmasian"/>
    <d v="2014-12-07T12:00:00"/>
    <x v="0"/>
    <s v="MA"/>
    <x v="0"/>
    <s v="Full-Time"/>
    <x v="0"/>
    <n v="74900"/>
    <n v="8988"/>
    <n v="749"/>
    <m/>
    <x v="1"/>
    <n v="14"/>
    <n v="2"/>
    <x v="0"/>
    <n v="1"/>
    <x v="0"/>
    <n v="0"/>
    <n v="0"/>
  </r>
  <r>
    <s v="Kelly Queen"/>
    <d v="2015-01-13T12:00:00"/>
    <x v="1"/>
    <s v="CA"/>
    <x v="0"/>
    <s v="Full-Time"/>
    <x v="1"/>
    <n v="56160"/>
    <n v="5054.3999999999996"/>
    <n v="0"/>
    <n v="115000"/>
    <x v="2"/>
    <n v="14"/>
    <n v="3"/>
    <x v="3"/>
    <n v="1"/>
    <x v="0"/>
    <n v="0"/>
    <n v="0"/>
  </r>
  <r>
    <s v="Joeanne Melendez"/>
    <d v="2015-05-04T12:00:00"/>
    <x v="1"/>
    <s v="CA"/>
    <x v="0"/>
    <s v="Full-Time"/>
    <x v="1"/>
    <n v="46870"/>
    <n v="2343.5"/>
    <n v="0"/>
    <m/>
    <x v="1"/>
    <n v="12"/>
    <n v="5"/>
    <x v="0"/>
    <n v="1"/>
    <x v="0"/>
    <n v="0"/>
    <n v="0"/>
  </r>
  <r>
    <s v="Brian M Stucki"/>
    <d v="2015-05-10T12:00:00"/>
    <x v="2"/>
    <s v="IL"/>
    <x v="0"/>
    <s v="Full-Time"/>
    <x v="1"/>
    <n v="52920"/>
    <n v="6350.4"/>
    <n v="0"/>
    <n v="80000"/>
    <x v="2"/>
    <n v="11"/>
    <n v="4"/>
    <x v="2"/>
    <n v="1"/>
    <x v="0"/>
    <n v="0"/>
    <n v="0"/>
  </r>
  <r>
    <s v="Cindy Summerville"/>
    <d v="2015-06-23T12:00:00"/>
    <x v="2"/>
    <s v="IL"/>
    <x v="0"/>
    <s v="Full-Time"/>
    <x v="1"/>
    <n v="77760"/>
    <n v="8553.6"/>
    <n v="3888"/>
    <m/>
    <x v="5"/>
    <n v="15"/>
    <n v="10"/>
    <x v="1"/>
    <n v="1"/>
    <x v="0"/>
    <n v="0"/>
    <n v="0"/>
  </r>
  <r>
    <s v="Bryan Anderson"/>
    <d v="2015-10-06T12:00:00"/>
    <x v="2"/>
    <s v="IL"/>
    <x v="0"/>
    <s v="Full-Time"/>
    <x v="1"/>
    <n v="81000"/>
    <n v="4050"/>
    <n v="4050"/>
    <m/>
    <x v="6"/>
    <n v="15"/>
    <n v="7"/>
    <x v="3"/>
    <n v="1"/>
    <x v="0"/>
    <n v="0"/>
    <n v="0"/>
  </r>
  <r>
    <s v="Janalee Eggleston"/>
    <d v="2015-10-21T12:00:00"/>
    <x v="0"/>
    <s v="MA"/>
    <x v="0"/>
    <s v="Full-Time"/>
    <x v="1"/>
    <n v="42900"/>
    <n v="5148"/>
    <n v="1716"/>
    <m/>
    <x v="1"/>
    <n v="13"/>
    <n v="7"/>
    <x v="3"/>
    <n v="1"/>
    <x v="0"/>
    <n v="0"/>
    <n v="0"/>
  </r>
  <r>
    <s v="Elena Miriam Hillen "/>
    <d v="2015-10-22T12:00:00"/>
    <x v="0"/>
    <s v="MA"/>
    <x v="0"/>
    <s v="Full-Time"/>
    <x v="1"/>
    <n v="74800"/>
    <n v="7480"/>
    <n v="0"/>
    <m/>
    <x v="5"/>
    <n v="14"/>
    <n v="6"/>
    <x v="3"/>
    <n v="1"/>
    <x v="0"/>
    <n v="0"/>
    <n v="0"/>
  </r>
  <r>
    <s v="Stacy L Chen"/>
    <d v="2015-11-23T12:00:00"/>
    <x v="0"/>
    <s v="MA"/>
    <x v="0"/>
    <s v="Full-Time"/>
    <x v="1"/>
    <n v="77000"/>
    <n v="9240"/>
    <n v="3850"/>
    <m/>
    <x v="7"/>
    <n v="11"/>
    <n v="3"/>
    <x v="1"/>
    <n v="1"/>
    <x v="0"/>
    <n v="0"/>
    <n v="0"/>
  </r>
  <r>
    <s v="Alexis Ripley"/>
    <d v="2015-12-03T12:00:00"/>
    <x v="0"/>
    <s v="MA"/>
    <x v="0"/>
    <s v="Full-Time"/>
    <x v="1"/>
    <n v="81750"/>
    <n v="5722.5"/>
    <n v="817.5"/>
    <m/>
    <x v="4"/>
    <n v="13"/>
    <n v="3"/>
    <x v="0"/>
    <n v="1"/>
    <x v="0"/>
    <n v="0"/>
    <n v="0"/>
  </r>
  <r>
    <s v="Micah Chokeir"/>
    <d v="2015-12-21T12:00:00"/>
    <x v="0"/>
    <s v="MA"/>
    <x v="0"/>
    <s v="Full-Time"/>
    <x v="1"/>
    <n v="68250"/>
    <n v="6142.5"/>
    <n v="1365"/>
    <m/>
    <x v="5"/>
    <n v="14"/>
    <n v="9"/>
    <x v="1"/>
    <n v="1"/>
    <x v="0"/>
    <n v="0"/>
    <n v="0"/>
  </r>
  <r>
    <s v="Jesse Wooten"/>
    <d v="2015-12-21T12:00:00"/>
    <x v="0"/>
    <s v="MA"/>
    <x v="0"/>
    <s v="Full-Time"/>
    <x v="1"/>
    <n v="90200"/>
    <n v="4510"/>
    <n v="2706"/>
    <m/>
    <x v="4"/>
    <n v="14"/>
    <n v="9"/>
    <x v="3"/>
    <n v="1"/>
    <x v="0"/>
    <n v="0"/>
    <n v="0"/>
  </r>
  <r>
    <s v="Ryan Kennedy "/>
    <d v="2015-12-24T12:00:00"/>
    <x v="0"/>
    <s v="MA"/>
    <x v="0"/>
    <s v="Full-Time"/>
    <x v="1"/>
    <n v="101370"/>
    <n v="12164.4"/>
    <n v="0"/>
    <m/>
    <x v="8"/>
    <n v="13"/>
    <n v="1"/>
    <x v="2"/>
    <n v="1"/>
    <x v="0"/>
    <n v="0"/>
    <n v="0"/>
  </r>
  <r>
    <s v="James Wilson"/>
    <d v="2016-01-03T12:00:00"/>
    <x v="0"/>
    <s v="MA"/>
    <x v="0"/>
    <s v="Full-Time"/>
    <x v="2"/>
    <n v="59400"/>
    <n v="4752"/>
    <n v="594"/>
    <m/>
    <x v="6"/>
    <n v="11"/>
    <n v="10"/>
    <x v="0"/>
    <n v="1"/>
    <x v="0"/>
    <n v="0"/>
    <n v="0"/>
  </r>
  <r>
    <s v="Steven  Bolin"/>
    <d v="2016-02-02T12:00:00"/>
    <x v="0"/>
    <s v="MA"/>
    <x v="0"/>
    <s v="Full-Time"/>
    <x v="2"/>
    <n v="55500"/>
    <n v="6105"/>
    <n v="1110"/>
    <m/>
    <x v="6"/>
    <n v="15"/>
    <n v="4"/>
    <x v="0"/>
    <n v="1"/>
    <x v="0"/>
    <n v="0"/>
    <n v="0"/>
  </r>
  <r>
    <s v="Gabriel R. Self"/>
    <d v="2016-02-08T12:00:00"/>
    <x v="0"/>
    <s v="MA"/>
    <x v="0"/>
    <s v="Full-Time"/>
    <x v="2"/>
    <n v="90950"/>
    <n v="4547.5"/>
    <n v="0"/>
    <m/>
    <x v="5"/>
    <n v="12"/>
    <n v="1"/>
    <x v="0"/>
    <n v="1"/>
    <x v="0"/>
    <n v="0"/>
    <n v="0"/>
  </r>
  <r>
    <s v="Manuel Steele"/>
    <d v="2016-07-04T12:00:00"/>
    <x v="3"/>
    <s v="NY"/>
    <x v="0"/>
    <s v="Full-Time"/>
    <x v="2"/>
    <n v="56160"/>
    <n v="4492.8"/>
    <n v="1684.8"/>
    <m/>
    <x v="7"/>
    <n v="15"/>
    <n v="8"/>
    <x v="0"/>
    <n v="1"/>
    <x v="0"/>
    <n v="0"/>
    <n v="0"/>
  </r>
  <r>
    <s v="Richard  Garza"/>
    <d v="2017-01-15T12:00:00"/>
    <x v="4"/>
    <s v="FL"/>
    <x v="0"/>
    <s v="Full-Time"/>
    <x v="3"/>
    <n v="28600"/>
    <n v="1430"/>
    <n v="858"/>
    <m/>
    <x v="4"/>
    <n v="12"/>
    <n v="11"/>
    <x v="0"/>
    <n v="1"/>
    <x v="0"/>
    <n v="0"/>
    <n v="0"/>
  </r>
  <r>
    <s v="Joshua Daniel"/>
    <d v="2017-03-21T12:00:00"/>
    <x v="4"/>
    <s v="FL"/>
    <x v="0"/>
    <s v="Full-Time"/>
    <x v="3"/>
    <n v="36630"/>
    <n v="4395.6000000000004"/>
    <n v="0"/>
    <m/>
    <x v="4"/>
    <n v="12"/>
    <n v="6"/>
    <x v="2"/>
    <n v="1"/>
    <x v="0"/>
    <n v="0"/>
    <n v="0"/>
  </r>
  <r>
    <s v="Shireen Battah"/>
    <d v="2017-04-29T12:00:00"/>
    <x v="4"/>
    <s v="FL"/>
    <x v="26"/>
    <s v="Full-Time"/>
    <x v="3"/>
    <n v="37450"/>
    <n v="4494"/>
    <n v="1872.5"/>
    <m/>
    <x v="6"/>
    <n v="13"/>
    <n v="5"/>
    <x v="3"/>
    <n v="0"/>
    <x v="1"/>
    <n v="0"/>
    <n v="0"/>
  </r>
  <r>
    <s v="Jacqueline N. Gappy"/>
    <d v="2017-05-28T12:00:00"/>
    <x v="4"/>
    <s v="FL"/>
    <x v="0"/>
    <s v="Full-Time"/>
    <x v="3"/>
    <n v="76320"/>
    <n v="5342.4"/>
    <n v="3052.8"/>
    <m/>
    <x v="7"/>
    <n v="11"/>
    <n v="10"/>
    <x v="0"/>
    <n v="1"/>
    <x v="0"/>
    <n v="0"/>
    <n v="0"/>
  </r>
  <r>
    <s v="Harman Abraha"/>
    <d v="2017-07-20T12:00:00"/>
    <x v="1"/>
    <s v="CA"/>
    <x v="0"/>
    <s v="Full-Time"/>
    <x v="3"/>
    <n v="83460"/>
    <n v="8346"/>
    <n v="3338.4"/>
    <m/>
    <x v="6"/>
    <n v="12"/>
    <n v="1"/>
    <x v="2"/>
    <n v="1"/>
    <x v="0"/>
    <n v="0"/>
    <n v="0"/>
  </r>
  <r>
    <s v="Ryan  Mesko"/>
    <d v="2017-10-17T12:00:00"/>
    <x v="1"/>
    <s v="CA"/>
    <x v="0"/>
    <s v="Full-Time"/>
    <x v="3"/>
    <n v="141700"/>
    <n v="7085"/>
    <n v="2834"/>
    <m/>
    <x v="4"/>
    <n v="12"/>
    <n v="6"/>
    <x v="1"/>
    <n v="1"/>
    <x v="0"/>
    <n v="0"/>
    <n v="0"/>
  </r>
  <r>
    <s v="Erik G. Rinehart"/>
    <d v="2017-11-03T12:00:00"/>
    <x v="2"/>
    <s v="IL"/>
    <x v="0"/>
    <s v="Full-Time"/>
    <x v="3"/>
    <n v="68250"/>
    <n v="7507.5"/>
    <n v="0"/>
    <m/>
    <x v="5"/>
    <n v="13"/>
    <n v="2"/>
    <x v="1"/>
    <n v="1"/>
    <x v="0"/>
    <n v="0"/>
    <n v="0"/>
  </r>
  <r>
    <s v="Julie Yost"/>
    <d v="2017-11-06T12:00:00"/>
    <x v="3"/>
    <s v="NY"/>
    <x v="0"/>
    <s v="Full-Time"/>
    <x v="3"/>
    <n v="65400"/>
    <n v="7848"/>
    <n v="1308"/>
    <m/>
    <x v="3"/>
    <n v="10"/>
    <n v="9"/>
    <x v="2"/>
    <n v="1"/>
    <x v="0"/>
    <n v="0"/>
    <n v="0"/>
  </r>
  <r>
    <s v="Rikkie J Mahone"/>
    <d v="2017-11-26T12:00:00"/>
    <x v="3"/>
    <s v="NY"/>
    <x v="0"/>
    <s v="Full-Time"/>
    <x v="3"/>
    <n v="55640"/>
    <n v="2782"/>
    <n v="1669.2"/>
    <m/>
    <x v="0"/>
    <n v="10"/>
    <n v="7"/>
    <x v="3"/>
    <n v="1"/>
    <x v="0"/>
    <n v="0"/>
    <n v="0"/>
  </r>
  <r>
    <s v="Benny Erwin"/>
    <d v="2017-12-02T12:00:00"/>
    <x v="0"/>
    <s v="MA"/>
    <x v="0"/>
    <s v="Full-Time"/>
    <x v="3"/>
    <n v="81900"/>
    <n v="7371"/>
    <n v="0"/>
    <n v="122000"/>
    <x v="2"/>
    <n v="13"/>
    <n v="4"/>
    <x v="1"/>
    <n v="1"/>
    <x v="0"/>
    <n v="0"/>
    <n v="0"/>
  </r>
  <r>
    <s v="Jonathan C. Parnell"/>
    <d v="2017-12-03T12:00:00"/>
    <x v="0"/>
    <s v="MA"/>
    <x v="0"/>
    <s v="Full-Time"/>
    <x v="3"/>
    <n v="64200"/>
    <n v="3210"/>
    <n v="0"/>
    <m/>
    <x v="0"/>
    <n v="10"/>
    <n v="1"/>
    <x v="1"/>
    <n v="1"/>
    <x v="0"/>
    <n v="0"/>
    <n v="0"/>
  </r>
  <r>
    <s v="Julie Harken"/>
    <d v="2017-12-03T12:00:00"/>
    <x v="0"/>
    <s v="MA"/>
    <x v="0"/>
    <s v="Full-Time"/>
    <x v="3"/>
    <n v="89250"/>
    <n v="4462.5"/>
    <n v="0"/>
    <n v="136000"/>
    <x v="2"/>
    <n v="10"/>
    <n v="1"/>
    <x v="2"/>
    <n v="1"/>
    <x v="0"/>
    <n v="0"/>
    <n v="0"/>
  </r>
  <r>
    <s v="Yvette Hurtado "/>
    <d v="2017-12-13T12:00:00"/>
    <x v="0"/>
    <s v="MA"/>
    <x v="0"/>
    <s v="Full-Time"/>
    <x v="3"/>
    <n v="45760"/>
    <n v="3203.2"/>
    <n v="1372.8"/>
    <m/>
    <x v="3"/>
    <n v="12"/>
    <n v="0"/>
    <x v="2"/>
    <n v="1"/>
    <x v="0"/>
    <n v="0"/>
    <n v="0"/>
  </r>
  <r>
    <s v="Rebecca Negrete"/>
    <d v="2018-04-27T12:00:00"/>
    <x v="3"/>
    <s v="NY"/>
    <x v="0"/>
    <s v="Full-Time"/>
    <x v="4"/>
    <n v="58320"/>
    <n v="4665.6000000000004"/>
    <n v="2916"/>
    <m/>
    <x v="6"/>
    <n v="14"/>
    <n v="8"/>
    <x v="1"/>
    <n v="1"/>
    <x v="0"/>
    <n v="0"/>
    <n v="0"/>
  </r>
  <r>
    <s v="Cassandra Perry"/>
    <d v="2018-06-07T12:00:00"/>
    <x v="1"/>
    <s v="CA"/>
    <x v="0"/>
    <s v="Full-Time"/>
    <x v="4"/>
    <n v="65720"/>
    <n v="3943.2"/>
    <n v="657.2"/>
    <m/>
    <x v="1"/>
    <n v="15"/>
    <n v="4"/>
    <x v="2"/>
    <n v="1"/>
    <x v="0"/>
    <n v="0"/>
    <n v="0"/>
  </r>
  <r>
    <s v="Johnathan A Wilhite"/>
    <d v="2018-06-08T12:00:00"/>
    <x v="2"/>
    <s v="IL"/>
    <x v="0"/>
    <s v="Full-Time"/>
    <x v="4"/>
    <n v="29430"/>
    <n v="3237.3"/>
    <n v="882.9"/>
    <m/>
    <x v="0"/>
    <n v="14"/>
    <n v="6"/>
    <x v="0"/>
    <n v="1"/>
    <x v="0"/>
    <n v="0"/>
    <n v="0"/>
  </r>
  <r>
    <s v="Bryan Brier"/>
    <d v="2018-08-01T12:00:00"/>
    <x v="0"/>
    <s v="MA"/>
    <x v="0"/>
    <s v="Full-Time"/>
    <x v="4"/>
    <n v="52320"/>
    <n v="4708.8"/>
    <n v="2092.8000000000002"/>
    <m/>
    <x v="3"/>
    <n v="15"/>
    <n v="3"/>
    <x v="0"/>
    <n v="1"/>
    <x v="0"/>
    <n v="0"/>
    <n v="0"/>
  </r>
  <r>
    <s v="Rosa I. Peralta"/>
    <d v="2018-11-19T12:00:00"/>
    <x v="0"/>
    <s v="MA"/>
    <x v="0"/>
    <s v="Full-Time"/>
    <x v="4"/>
    <n v="75920"/>
    <n v="9110.4"/>
    <n v="2277.6"/>
    <m/>
    <x v="5"/>
    <n v="10"/>
    <n v="4"/>
    <x v="3"/>
    <n v="1"/>
    <x v="0"/>
    <n v="0"/>
    <n v="0"/>
  </r>
  <r>
    <s v="Micah Talia"/>
    <d v="2018-11-22T12:00:00"/>
    <x v="0"/>
    <s v="MA"/>
    <x v="0"/>
    <s v="Full-Time"/>
    <x v="4"/>
    <n v="84700"/>
    <n v="9317"/>
    <n v="1694"/>
    <m/>
    <x v="1"/>
    <n v="10"/>
    <n v="5"/>
    <x v="2"/>
    <n v="1"/>
    <x v="0"/>
    <n v="0"/>
    <n v="0"/>
  </r>
  <r>
    <s v="Rebecca L. Haight"/>
    <d v="2019-02-14T12:00:00"/>
    <x v="4"/>
    <s v="FL"/>
    <x v="0"/>
    <s v="Full-Time"/>
    <x v="5"/>
    <n v="51360"/>
    <n v="3595.2"/>
    <n v="2568"/>
    <m/>
    <x v="6"/>
    <n v="13"/>
    <n v="2"/>
    <x v="3"/>
    <n v="1"/>
    <x v="0"/>
    <n v="0"/>
    <n v="0"/>
  </r>
  <r>
    <s v="Katherine Battah"/>
    <d v="2019-03-04T12:00:00"/>
    <x v="1"/>
    <s v="CA"/>
    <x v="0"/>
    <s v="Full-Time"/>
    <x v="5"/>
    <n v="91350"/>
    <n v="7308"/>
    <n v="913.5"/>
    <m/>
    <x v="8"/>
    <n v="10"/>
    <n v="5"/>
    <x v="0"/>
    <n v="1"/>
    <x v="0"/>
    <n v="0"/>
    <n v="0"/>
  </r>
  <r>
    <s v="Elena Miriam Woodburn"/>
    <d v="2019-03-09T12:00:00"/>
    <x v="2"/>
    <s v="IL"/>
    <x v="0"/>
    <s v="Full-Time"/>
    <x v="5"/>
    <n v="80560"/>
    <n v="9667.2000000000007"/>
    <n v="4028"/>
    <m/>
    <x v="1"/>
    <n v="11"/>
    <n v="10"/>
    <x v="3"/>
    <n v="1"/>
    <x v="0"/>
    <n v="0"/>
    <n v="0"/>
  </r>
  <r>
    <s v="Tamara Pacheco"/>
    <d v="2019-03-25T12:00:00"/>
    <x v="3"/>
    <s v="NY"/>
    <x v="27"/>
    <s v="Full-Time"/>
    <x v="5"/>
    <n v="92650"/>
    <n v="8338.5"/>
    <n v="1853"/>
    <m/>
    <x v="5"/>
    <n v="11"/>
    <n v="1"/>
    <x v="3"/>
    <n v="0"/>
    <x v="1"/>
    <n v="0"/>
    <n v="0"/>
  </r>
  <r>
    <s v="Krisaundra Hightower"/>
    <d v="2019-05-05T12:00:00"/>
    <x v="0"/>
    <s v="MA"/>
    <x v="0"/>
    <s v="Full-Time"/>
    <x v="5"/>
    <n v="65720"/>
    <n v="4600.3999999999996"/>
    <n v="657.2"/>
    <m/>
    <x v="3"/>
    <n v="11"/>
    <n v="4"/>
    <x v="2"/>
    <n v="1"/>
    <x v="0"/>
    <n v="0"/>
    <n v="0"/>
  </r>
  <r>
    <s v="Matthew W Yamaguchi"/>
    <d v="2019-05-20T12:00:00"/>
    <x v="0"/>
    <s v="MA"/>
    <x v="0"/>
    <s v="Full-Time"/>
    <x v="5"/>
    <n v="51060"/>
    <n v="3574.2"/>
    <n v="0"/>
    <n v="79000"/>
    <x v="2"/>
    <n v="14"/>
    <n v="8"/>
    <x v="3"/>
    <n v="1"/>
    <x v="0"/>
    <n v="0"/>
    <n v="0"/>
  </r>
  <r>
    <s v="Laura Aguirre"/>
    <d v="2019-08-04T12:00:00"/>
    <x v="0"/>
    <s v="MA"/>
    <x v="0"/>
    <s v="Full-Time"/>
    <x v="5"/>
    <n v="75600"/>
    <n v="3780"/>
    <n v="1512"/>
    <m/>
    <x v="6"/>
    <n v="11"/>
    <n v="5"/>
    <x v="0"/>
    <n v="1"/>
    <x v="0"/>
    <n v="0"/>
    <n v="0"/>
  </r>
  <r>
    <s v="Eric W. Kilbride"/>
    <d v="2019-09-25T12:00:00"/>
    <x v="0"/>
    <s v="MA"/>
    <x v="0"/>
    <s v="Full-Time"/>
    <x v="5"/>
    <n v="29680"/>
    <n v="1780.8"/>
    <n v="890.4"/>
    <m/>
    <x v="4"/>
    <n v="15"/>
    <n v="7"/>
    <x v="3"/>
    <n v="1"/>
    <x v="0"/>
    <n v="0"/>
    <n v="0"/>
  </r>
  <r>
    <s v="Melissa Torruella"/>
    <d v="2019-10-19T12:00:00"/>
    <x v="0"/>
    <s v="MA"/>
    <x v="0"/>
    <s v="Full-Time"/>
    <x v="5"/>
    <n v="41600"/>
    <n v="4160"/>
    <n v="0"/>
    <m/>
    <x v="8"/>
    <n v="12"/>
    <n v="11"/>
    <x v="2"/>
    <n v="1"/>
    <x v="0"/>
    <n v="0"/>
    <n v="0"/>
  </r>
  <r>
    <s v="Natalie H. Woodford"/>
    <d v="2019-12-21T12:00:00"/>
    <x v="0"/>
    <s v="MA"/>
    <x v="0"/>
    <s v="Full-Time"/>
    <x v="5"/>
    <n v="54080"/>
    <n v="4867.2"/>
    <n v="2163.1999999999998"/>
    <m/>
    <x v="1"/>
    <n v="15"/>
    <n v="5"/>
    <x v="1"/>
    <n v="1"/>
    <x v="0"/>
    <n v="0"/>
    <n v="0"/>
  </r>
  <r>
    <s v="Kelley Reneau"/>
    <d v="2020-01-09T12:00:00"/>
    <x v="0"/>
    <s v="MA"/>
    <x v="0"/>
    <s v="Full-Time"/>
    <x v="6"/>
    <n v="35000"/>
    <n v="2100"/>
    <n v="350"/>
    <m/>
    <x v="6"/>
    <n v="15"/>
    <n v="6"/>
    <x v="3"/>
    <n v="1"/>
    <x v="0"/>
    <n v="0"/>
    <n v="0"/>
  </r>
  <r>
    <s v="Ann Sharp"/>
    <d v="2020-02-02T12:00:00"/>
    <x v="4"/>
    <s v="FL"/>
    <x v="0"/>
    <s v="Full-Time"/>
    <x v="6"/>
    <n v="85000"/>
    <n v="7650"/>
    <n v="0"/>
    <m/>
    <x v="5"/>
    <n v="10"/>
    <n v="7"/>
    <x v="2"/>
    <n v="1"/>
    <x v="0"/>
    <n v="0"/>
    <n v="0"/>
  </r>
  <r>
    <s v="Michelle  Shevlin"/>
    <d v="2020-02-28T12:00:00"/>
    <x v="1"/>
    <s v="CA"/>
    <x v="0"/>
    <s v="Full-Time"/>
    <x v="6"/>
    <n v="54000"/>
    <n v="3780"/>
    <n v="2700"/>
    <m/>
    <x v="1"/>
    <n v="14"/>
    <n v="2"/>
    <x v="1"/>
    <n v="1"/>
    <x v="0"/>
    <n v="0"/>
    <n v="0"/>
  </r>
  <r>
    <s v="Saif Perrine"/>
    <d v="2020-02-29T12:00:00"/>
    <x v="2"/>
    <s v="IL"/>
    <x v="0"/>
    <s v="Full-Time"/>
    <x v="6"/>
    <n v="27000"/>
    <n v="2700"/>
    <n v="1350"/>
    <m/>
    <x v="0"/>
    <n v="10"/>
    <n v="6"/>
    <x v="0"/>
    <n v="1"/>
    <x v="0"/>
    <n v="0"/>
    <n v="0"/>
  </r>
  <r>
    <s v="Genevieve   Knapp"/>
    <d v="2020-04-01T12:00:00"/>
    <x v="3"/>
    <s v="NY"/>
    <x v="0"/>
    <s v="Full-Time"/>
    <x v="6"/>
    <n v="35000"/>
    <n v="3850"/>
    <n v="0"/>
    <n v="25000"/>
    <x v="2"/>
    <n v="12"/>
    <n v="3"/>
    <x v="1"/>
    <n v="1"/>
    <x v="0"/>
    <n v="0"/>
    <n v="0"/>
  </r>
  <r>
    <s v="Laura S Greenwell"/>
    <d v="2020-04-16T12:00:00"/>
    <x v="0"/>
    <s v="MA"/>
    <x v="0"/>
    <s v="Full-Time"/>
    <x v="6"/>
    <n v="65000"/>
    <n v="4550"/>
    <n v="1300"/>
    <m/>
    <x v="7"/>
    <n v="13"/>
    <n v="9"/>
    <x v="3"/>
    <n v="1"/>
    <x v="0"/>
    <n v="0"/>
    <n v="0"/>
  </r>
  <r>
    <s v="Elena Miriam Takahashi"/>
    <d v="2020-05-05T12:00:00"/>
    <x v="0"/>
    <s v="MA"/>
    <x v="0"/>
    <s v="Full-Time"/>
    <x v="6"/>
    <n v="85000"/>
    <n v="7650"/>
    <n v="1700"/>
    <m/>
    <x v="5"/>
    <n v="13"/>
    <n v="11"/>
    <x v="2"/>
    <n v="1"/>
    <x v="0"/>
    <n v="0"/>
    <n v="0"/>
  </r>
  <r>
    <s v="Jacqueline N. Hildebrand"/>
    <d v="2020-08-10T12:00:00"/>
    <x v="0"/>
    <s v="MA"/>
    <x v="0"/>
    <s v="Full-Time"/>
    <x v="6"/>
    <n v="44000"/>
    <n v="3520"/>
    <n v="440"/>
    <m/>
    <x v="3"/>
    <n v="15"/>
    <n v="8"/>
    <x v="0"/>
    <n v="1"/>
    <x v="0"/>
    <n v="0"/>
    <n v="0"/>
  </r>
  <r>
    <s v="Joshua Johnson"/>
    <d v="2020-09-01T12:00:00"/>
    <x v="0"/>
    <s v="MA"/>
    <x v="0"/>
    <s v="Full-Time"/>
    <x v="6"/>
    <n v="96000"/>
    <n v="6720"/>
    <n v="960"/>
    <m/>
    <x v="3"/>
    <n v="10"/>
    <n v="7"/>
    <x v="1"/>
    <n v="1"/>
    <x v="0"/>
    <n v="0"/>
    <n v="0"/>
  </r>
  <r>
    <s v="Moriel Caldwell"/>
    <d v="2020-11-15T12:00:00"/>
    <x v="0"/>
    <s v="MA"/>
    <x v="0"/>
    <s v="Full-Time"/>
    <x v="6"/>
    <n v="119000"/>
    <n v="5950"/>
    <n v="3570"/>
    <m/>
    <x v="1"/>
    <n v="14"/>
    <n v="9"/>
    <x v="2"/>
    <n v="1"/>
    <x v="0"/>
    <n v="0"/>
    <n v="0"/>
  </r>
  <r>
    <s v="Stephen H. Thomas"/>
    <d v="2020-12-21T12:00:00"/>
    <x v="0"/>
    <s v="MA"/>
    <x v="0"/>
    <s v="Full-Time"/>
    <x v="6"/>
    <n v="67000"/>
    <n v="6700"/>
    <n v="3350"/>
    <m/>
    <x v="3"/>
    <n v="12"/>
    <n v="9"/>
    <x v="2"/>
    <n v="1"/>
    <x v="0"/>
    <n v="0"/>
    <n v="0"/>
  </r>
  <r>
    <s v="Julia  Hegwood "/>
    <d v="2014-08-24T12:00:00"/>
    <x v="0"/>
    <s v="MA"/>
    <x v="0"/>
    <s v="Full-Time"/>
    <x v="0"/>
    <n v="70806"/>
    <n v="7080.6"/>
    <n v="0"/>
    <n v="115000"/>
    <x v="2"/>
    <n v="14"/>
    <n v="9"/>
    <x v="0"/>
    <n v="1"/>
    <x v="0"/>
    <n v="0"/>
    <n v="0"/>
  </r>
  <r>
    <s v="Willow Nevandro"/>
    <d v="2014-10-18T12:00:00"/>
    <x v="0"/>
    <s v="MA"/>
    <x v="0"/>
    <s v="Full-Time"/>
    <x v="0"/>
    <n v="48972"/>
    <n v="2448.6"/>
    <n v="0"/>
    <m/>
    <x v="4"/>
    <n v="15"/>
    <n v="8"/>
    <x v="1"/>
    <n v="1"/>
    <x v="0"/>
    <n v="0"/>
    <n v="0"/>
  </r>
  <r>
    <s v="Martie Elmasian"/>
    <d v="2014-12-07T12:00:00"/>
    <x v="0"/>
    <s v="MA"/>
    <x v="0"/>
    <s v="Full-Time"/>
    <x v="0"/>
    <n v="80892"/>
    <n v="8898.1200000000008"/>
    <n v="3235.68"/>
    <m/>
    <x v="1"/>
    <n v="14"/>
    <n v="11"/>
    <x v="0"/>
    <n v="1"/>
    <x v="0"/>
    <n v="0"/>
    <n v="0"/>
  </r>
  <r>
    <s v="Kelly Queen"/>
    <d v="2015-01-13T12:00:00"/>
    <x v="1"/>
    <s v="CA"/>
    <x v="0"/>
    <s v="Full-Time"/>
    <x v="1"/>
    <n v="62899"/>
    <n v="7547.88"/>
    <n v="0"/>
    <n v="98000"/>
    <x v="2"/>
    <n v="10"/>
    <n v="10"/>
    <x v="0"/>
    <n v="1"/>
    <x v="0"/>
    <n v="0"/>
    <n v="0"/>
  </r>
  <r>
    <s v="Joeanne Melendez"/>
    <d v="2015-05-04T12:00:00"/>
    <x v="1"/>
    <s v="CA"/>
    <x v="0"/>
    <s v="Full-Time"/>
    <x v="1"/>
    <n v="49682"/>
    <n v="5961.84"/>
    <n v="2484.1"/>
    <m/>
    <x v="1"/>
    <n v="10"/>
    <n v="3"/>
    <x v="1"/>
    <n v="1"/>
    <x v="0"/>
    <n v="0"/>
    <n v="0"/>
  </r>
  <r>
    <s v="Brian M Stucki"/>
    <d v="2015-05-10T12:00:00"/>
    <x v="2"/>
    <s v="IL"/>
    <x v="0"/>
    <s v="Full-Time"/>
    <x v="1"/>
    <n v="54508"/>
    <n v="3270.48"/>
    <n v="0"/>
    <n v="105000"/>
    <x v="2"/>
    <n v="11"/>
    <n v="3"/>
    <x v="2"/>
    <n v="1"/>
    <x v="0"/>
    <n v="0"/>
    <n v="0"/>
  </r>
  <r>
    <s v="Cindy Summerville"/>
    <d v="2015-06-23T12:00:00"/>
    <x v="2"/>
    <s v="IL"/>
    <x v="0"/>
    <s v="Full-Time"/>
    <x v="1"/>
    <n v="85536"/>
    <n v="4276.8"/>
    <n v="1710.72"/>
    <m/>
    <x v="5"/>
    <n v="12"/>
    <n v="6"/>
    <x v="3"/>
    <n v="1"/>
    <x v="0"/>
    <n v="0"/>
    <n v="0"/>
  </r>
  <r>
    <s v="Bryan Anderson"/>
    <d v="2015-10-06T12:00:00"/>
    <x v="2"/>
    <s v="IL"/>
    <x v="0"/>
    <s v="Full-Time"/>
    <x v="1"/>
    <n v="87480"/>
    <n v="4374"/>
    <n v="4374"/>
    <m/>
    <x v="6"/>
    <n v="12"/>
    <n v="11"/>
    <x v="2"/>
    <n v="1"/>
    <x v="0"/>
    <n v="0"/>
    <n v="0"/>
  </r>
  <r>
    <s v="Janalee Eggleston"/>
    <d v="2015-10-21T12:00:00"/>
    <x v="0"/>
    <s v="MA"/>
    <x v="0"/>
    <s v="Full-Time"/>
    <x v="1"/>
    <n v="46332"/>
    <n v="4633.2"/>
    <n v="0"/>
    <m/>
    <x v="1"/>
    <n v="14"/>
    <n v="6"/>
    <x v="2"/>
    <n v="1"/>
    <x v="0"/>
    <n v="0"/>
    <n v="0"/>
  </r>
  <r>
    <s v="Elena Miriam Hillen "/>
    <d v="2015-10-22T12:00:00"/>
    <x v="0"/>
    <s v="MA"/>
    <x v="0"/>
    <s v="Full-Time"/>
    <x v="1"/>
    <n v="80784"/>
    <n v="6462.72"/>
    <n v="3231.36"/>
    <m/>
    <x v="5"/>
    <n v="11"/>
    <n v="11"/>
    <x v="3"/>
    <n v="1"/>
    <x v="0"/>
    <n v="0"/>
    <n v="0"/>
  </r>
  <r>
    <s v="Stacy L Chen"/>
    <d v="2015-11-23T12:00:00"/>
    <x v="0"/>
    <s v="MA"/>
    <x v="28"/>
    <s v="Full-Time"/>
    <x v="1"/>
    <n v="80850"/>
    <n v="8893.5"/>
    <n v="4042.5"/>
    <m/>
    <x v="7"/>
    <n v="11"/>
    <n v="4"/>
    <x v="1"/>
    <n v="0"/>
    <x v="1"/>
    <n v="0"/>
    <n v="0"/>
  </r>
  <r>
    <s v="Alexis Ripley"/>
    <d v="2015-12-03T12:00:00"/>
    <x v="0"/>
    <s v="MA"/>
    <x v="0"/>
    <s v="Full-Time"/>
    <x v="1"/>
    <n v="85020"/>
    <n v="10202.4"/>
    <n v="2550.6"/>
    <m/>
    <x v="4"/>
    <n v="15"/>
    <n v="4"/>
    <x v="2"/>
    <n v="1"/>
    <x v="0"/>
    <n v="0"/>
    <n v="0"/>
  </r>
  <r>
    <s v="Micah Chokeir"/>
    <d v="2015-12-21T12:00:00"/>
    <x v="0"/>
    <s v="MA"/>
    <x v="0"/>
    <s v="Full-Time"/>
    <x v="1"/>
    <n v="75758"/>
    <n v="6818.22"/>
    <n v="757.58"/>
    <m/>
    <x v="5"/>
    <n v="12"/>
    <n v="11"/>
    <x v="3"/>
    <n v="1"/>
    <x v="0"/>
    <n v="0"/>
    <n v="0"/>
  </r>
  <r>
    <s v="Jesse Wooten"/>
    <d v="2015-12-21T12:00:00"/>
    <x v="0"/>
    <s v="MA"/>
    <x v="0"/>
    <s v="Full-Time"/>
    <x v="1"/>
    <n v="92906"/>
    <n v="9290.6"/>
    <n v="929.06"/>
    <m/>
    <x v="4"/>
    <n v="12"/>
    <n v="8"/>
    <x v="0"/>
    <n v="1"/>
    <x v="0"/>
    <n v="0"/>
    <n v="0"/>
  </r>
  <r>
    <s v="Ryan Kennedy "/>
    <d v="2015-12-24T12:00:00"/>
    <x v="0"/>
    <s v="MA"/>
    <x v="0"/>
    <s v="Full-Time"/>
    <x v="1"/>
    <n v="107452"/>
    <n v="11819.72"/>
    <n v="2149.04"/>
    <m/>
    <x v="8"/>
    <n v="12"/>
    <n v="11"/>
    <x v="1"/>
    <n v="1"/>
    <x v="0"/>
    <n v="0"/>
    <n v="0"/>
  </r>
  <r>
    <s v="James Wilson"/>
    <d v="2016-01-03T12:00:00"/>
    <x v="0"/>
    <s v="MA"/>
    <x v="0"/>
    <s v="Full-Time"/>
    <x v="2"/>
    <n v="64746"/>
    <n v="3237.3"/>
    <n v="0"/>
    <m/>
    <x v="6"/>
    <n v="14"/>
    <n v="8"/>
    <x v="3"/>
    <n v="1"/>
    <x v="0"/>
    <n v="0"/>
    <n v="0"/>
  </r>
  <r>
    <s v="Steven  Bolin"/>
    <d v="2016-02-02T12:00:00"/>
    <x v="0"/>
    <s v="MA"/>
    <x v="0"/>
    <s v="Full-Time"/>
    <x v="2"/>
    <n v="57720"/>
    <n v="5772"/>
    <n v="2308.8000000000002"/>
    <m/>
    <x v="6"/>
    <n v="12"/>
    <n v="7"/>
    <x v="1"/>
    <n v="1"/>
    <x v="0"/>
    <n v="0"/>
    <n v="0"/>
  </r>
  <r>
    <s v="Gabriel R. Self"/>
    <d v="2016-02-08T12:00:00"/>
    <x v="0"/>
    <s v="MA"/>
    <x v="0"/>
    <s v="Full-Time"/>
    <x v="2"/>
    <n v="99136"/>
    <n v="4956.8"/>
    <n v="0"/>
    <m/>
    <x v="5"/>
    <n v="15"/>
    <n v="4"/>
    <x v="1"/>
    <n v="1"/>
    <x v="0"/>
    <n v="0"/>
    <n v="0"/>
  </r>
  <r>
    <s v="Manuel Steele"/>
    <d v="2016-07-04T12:00:00"/>
    <x v="3"/>
    <s v="NY"/>
    <x v="0"/>
    <s v="Full-Time"/>
    <x v="2"/>
    <n v="58968"/>
    <n v="4717.4399999999996"/>
    <n v="2358.7199999999998"/>
    <m/>
    <x v="7"/>
    <n v="13"/>
    <n v="8"/>
    <x v="2"/>
    <n v="1"/>
    <x v="0"/>
    <n v="0"/>
    <n v="0"/>
  </r>
  <r>
    <s v="Richard  Garza"/>
    <d v="2017-01-15T12:00:00"/>
    <x v="4"/>
    <s v="FL"/>
    <x v="0"/>
    <s v="Full-Time"/>
    <x v="3"/>
    <n v="32032"/>
    <n v="1921.92"/>
    <n v="1601.6"/>
    <m/>
    <x v="4"/>
    <n v="15"/>
    <n v="6"/>
    <x v="3"/>
    <n v="1"/>
    <x v="0"/>
    <n v="0"/>
    <n v="0"/>
  </r>
  <r>
    <s v="Joshua Daniel"/>
    <d v="2017-03-21T12:00:00"/>
    <x v="4"/>
    <s v="FL"/>
    <x v="0"/>
    <s v="Full-Time"/>
    <x v="3"/>
    <n v="38828"/>
    <n v="3494.52"/>
    <n v="388.28"/>
    <m/>
    <x v="4"/>
    <n v="14"/>
    <n v="7"/>
    <x v="2"/>
    <n v="1"/>
    <x v="0"/>
    <n v="0"/>
    <n v="0"/>
  </r>
  <r>
    <s v="Jacqueline N. Gappy"/>
    <d v="2017-05-28T12:00:00"/>
    <x v="4"/>
    <s v="FL"/>
    <x v="0"/>
    <s v="Full-Time"/>
    <x v="3"/>
    <n v="81662"/>
    <n v="7349.58"/>
    <n v="816.62"/>
    <m/>
    <x v="7"/>
    <n v="11"/>
    <n v="0"/>
    <x v="3"/>
    <n v="1"/>
    <x v="0"/>
    <n v="0"/>
    <n v="0"/>
  </r>
  <r>
    <s v="Harman Abraha"/>
    <d v="2017-07-20T12:00:00"/>
    <x v="1"/>
    <s v="CA"/>
    <x v="0"/>
    <s v="Full-Time"/>
    <x v="3"/>
    <n v="87633"/>
    <n v="10515.96"/>
    <n v="3505.32"/>
    <m/>
    <x v="6"/>
    <n v="15"/>
    <n v="11"/>
    <x v="1"/>
    <n v="1"/>
    <x v="0"/>
    <n v="0"/>
    <n v="0"/>
  </r>
  <r>
    <s v="Ryan  Mesko"/>
    <d v="2017-10-17T12:00:00"/>
    <x v="1"/>
    <s v="CA"/>
    <x v="0"/>
    <s v="Full-Time"/>
    <x v="3"/>
    <n v="153036"/>
    <n v="7651.8"/>
    <n v="7651.8"/>
    <m/>
    <x v="4"/>
    <n v="10"/>
    <n v="3"/>
    <x v="0"/>
    <n v="1"/>
    <x v="0"/>
    <n v="0"/>
    <n v="0"/>
  </r>
  <r>
    <s v="Erik G. Rinehart"/>
    <d v="2017-11-03T12:00:00"/>
    <x v="2"/>
    <s v="IL"/>
    <x v="29"/>
    <s v="Full-Time"/>
    <x v="3"/>
    <n v="75075"/>
    <n v="4504.5"/>
    <n v="750.75"/>
    <m/>
    <x v="5"/>
    <n v="15"/>
    <n v="1"/>
    <x v="2"/>
    <n v="0"/>
    <x v="1"/>
    <n v="0"/>
    <n v="0"/>
  </r>
  <r>
    <s v="Julie Yost"/>
    <d v="2017-11-06T12:00:00"/>
    <x v="3"/>
    <s v="NY"/>
    <x v="0"/>
    <s v="Full-Time"/>
    <x v="3"/>
    <n v="70632"/>
    <n v="5650.56"/>
    <n v="2118.96"/>
    <m/>
    <x v="3"/>
    <n v="12"/>
    <n v="0"/>
    <x v="3"/>
    <n v="1"/>
    <x v="0"/>
    <n v="0"/>
    <n v="0"/>
  </r>
  <r>
    <s v="Rikkie J Mahone"/>
    <d v="2017-11-26T12:00:00"/>
    <x v="3"/>
    <s v="NY"/>
    <x v="0"/>
    <s v="Full-Time"/>
    <x v="3"/>
    <n v="60091"/>
    <n v="4206.37"/>
    <n v="2403.64"/>
    <m/>
    <x v="0"/>
    <n v="10"/>
    <n v="7"/>
    <x v="0"/>
    <n v="1"/>
    <x v="0"/>
    <n v="0"/>
    <n v="0"/>
  </r>
  <r>
    <s v="Benny Erwin"/>
    <d v="2017-12-02T12:00:00"/>
    <x v="0"/>
    <s v="MA"/>
    <x v="0"/>
    <s v="Full-Time"/>
    <x v="3"/>
    <n v="90090"/>
    <n v="8108.1"/>
    <n v="0"/>
    <n v="135000"/>
    <x v="2"/>
    <n v="11"/>
    <n v="7"/>
    <x v="3"/>
    <n v="1"/>
    <x v="0"/>
    <n v="0"/>
    <n v="0"/>
  </r>
  <r>
    <s v="Jonathan C. Parnell"/>
    <d v="2017-12-03T12:00:00"/>
    <x v="0"/>
    <s v="MA"/>
    <x v="0"/>
    <s v="Full-Time"/>
    <x v="3"/>
    <n v="69336"/>
    <n v="7626.96"/>
    <n v="2773.44"/>
    <m/>
    <x v="0"/>
    <n v="15"/>
    <n v="6"/>
    <x v="1"/>
    <n v="1"/>
    <x v="0"/>
    <n v="0"/>
    <n v="0"/>
  </r>
  <r>
    <s v="Julie Harken"/>
    <d v="2017-12-03T12:00:00"/>
    <x v="0"/>
    <s v="MA"/>
    <x v="0"/>
    <s v="Full-Time"/>
    <x v="3"/>
    <n v="92820"/>
    <n v="9282"/>
    <n v="0"/>
    <n v="140000"/>
    <x v="2"/>
    <n v="12"/>
    <n v="9"/>
    <x v="3"/>
    <n v="1"/>
    <x v="0"/>
    <n v="0"/>
    <n v="0"/>
  </r>
  <r>
    <s v="Yvette Hurtado "/>
    <d v="2017-12-13T12:00:00"/>
    <x v="0"/>
    <s v="MA"/>
    <x v="0"/>
    <s v="Full-Time"/>
    <x v="3"/>
    <n v="51251"/>
    <n v="3075.06"/>
    <n v="2562.5500000000002"/>
    <m/>
    <x v="3"/>
    <n v="15"/>
    <n v="8"/>
    <x v="0"/>
    <n v="1"/>
    <x v="0"/>
    <n v="0"/>
    <n v="0"/>
  </r>
  <r>
    <s v="Rebecca Negrete"/>
    <d v="2018-04-27T12:00:00"/>
    <x v="3"/>
    <s v="NY"/>
    <x v="0"/>
    <s v="Full-Time"/>
    <x v="4"/>
    <n v="62402"/>
    <n v="6240.2"/>
    <n v="3120.1"/>
    <m/>
    <x v="6"/>
    <n v="10"/>
    <n v="2"/>
    <x v="2"/>
    <n v="1"/>
    <x v="0"/>
    <n v="0"/>
    <n v="0"/>
  </r>
  <r>
    <s v="Cassandra Perry"/>
    <d v="2018-06-07T12:00:00"/>
    <x v="1"/>
    <s v="CA"/>
    <x v="0"/>
    <s v="Full-Time"/>
    <x v="4"/>
    <n v="70978"/>
    <n v="7807.58"/>
    <n v="0"/>
    <m/>
    <x v="1"/>
    <n v="10"/>
    <n v="10"/>
    <x v="2"/>
    <n v="1"/>
    <x v="0"/>
    <n v="0"/>
    <n v="0"/>
  </r>
  <r>
    <s v="Johnathan A Wilhite"/>
    <d v="2018-06-08T12:00:00"/>
    <x v="2"/>
    <s v="IL"/>
    <x v="0"/>
    <s v="Full-Time"/>
    <x v="4"/>
    <n v="31784"/>
    <n v="2860.56"/>
    <n v="317.83999999999997"/>
    <m/>
    <x v="0"/>
    <n v="12"/>
    <n v="2"/>
    <x v="2"/>
    <n v="1"/>
    <x v="0"/>
    <n v="0"/>
    <n v="0"/>
  </r>
  <r>
    <s v="Bryan Brier"/>
    <d v="2018-08-01T12:00:00"/>
    <x v="0"/>
    <s v="MA"/>
    <x v="0"/>
    <s v="Full-Time"/>
    <x v="4"/>
    <n v="58598"/>
    <n v="7031.76"/>
    <n v="0"/>
    <m/>
    <x v="3"/>
    <n v="15"/>
    <n v="1"/>
    <x v="3"/>
    <n v="1"/>
    <x v="0"/>
    <n v="0"/>
    <n v="0"/>
  </r>
  <r>
    <s v="Rosa I. Peralta"/>
    <d v="2018-11-19T12:00:00"/>
    <x v="0"/>
    <s v="MA"/>
    <x v="0"/>
    <s v="Full-Time"/>
    <x v="4"/>
    <n v="80475"/>
    <n v="9657"/>
    <n v="3219"/>
    <m/>
    <x v="5"/>
    <n v="10"/>
    <n v="1"/>
    <x v="3"/>
    <n v="1"/>
    <x v="0"/>
    <n v="0"/>
    <n v="0"/>
  </r>
  <r>
    <s v="Micah Talia"/>
    <d v="2018-11-22T12:00:00"/>
    <x v="0"/>
    <s v="MA"/>
    <x v="0"/>
    <s v="Full-Time"/>
    <x v="4"/>
    <n v="89782"/>
    <n v="9876.02"/>
    <n v="897.82"/>
    <m/>
    <x v="1"/>
    <n v="13"/>
    <n v="1"/>
    <x v="1"/>
    <n v="1"/>
    <x v="0"/>
    <n v="0"/>
    <n v="0"/>
  </r>
  <r>
    <s v="Rebecca L. Haight"/>
    <d v="2019-02-14T12:00:00"/>
    <x v="4"/>
    <s v="FL"/>
    <x v="0"/>
    <s v="Full-Time"/>
    <x v="5"/>
    <n v="55469"/>
    <n v="3328.14"/>
    <n v="2773.45"/>
    <m/>
    <x v="6"/>
    <n v="10"/>
    <n v="1"/>
    <x v="0"/>
    <n v="1"/>
    <x v="0"/>
    <n v="0"/>
    <n v="0"/>
  </r>
  <r>
    <s v="Katherine Battah"/>
    <d v="2019-03-04T12:00:00"/>
    <x v="1"/>
    <s v="CA"/>
    <x v="0"/>
    <s v="Full-Time"/>
    <x v="5"/>
    <n v="102312"/>
    <n v="7161.84"/>
    <n v="4092.48"/>
    <m/>
    <x v="8"/>
    <n v="12"/>
    <n v="6"/>
    <x v="2"/>
    <n v="1"/>
    <x v="0"/>
    <n v="0"/>
    <n v="0"/>
  </r>
  <r>
    <s v="Elena Miriam Woodburn"/>
    <d v="2019-03-09T12:00:00"/>
    <x v="2"/>
    <s v="IL"/>
    <x v="0"/>
    <s v="Full-Time"/>
    <x v="5"/>
    <n v="87005"/>
    <n v="7830.45"/>
    <n v="4350.25"/>
    <m/>
    <x v="1"/>
    <n v="13"/>
    <n v="7"/>
    <x v="3"/>
    <n v="1"/>
    <x v="0"/>
    <n v="0"/>
    <n v="0"/>
  </r>
  <r>
    <s v="Krisaundra Hightower"/>
    <d v="2019-05-05T12:00:00"/>
    <x v="0"/>
    <s v="MA"/>
    <x v="0"/>
    <s v="Full-Time"/>
    <x v="5"/>
    <n v="71635"/>
    <n v="3581.75"/>
    <n v="0"/>
    <m/>
    <x v="3"/>
    <n v="13"/>
    <n v="0"/>
    <x v="0"/>
    <n v="1"/>
    <x v="0"/>
    <n v="0"/>
    <n v="0"/>
  </r>
  <r>
    <s v="Matthew W Yamaguchi"/>
    <d v="2019-05-20T12:00:00"/>
    <x v="0"/>
    <s v="MA"/>
    <x v="30"/>
    <s v="Full-Time"/>
    <x v="5"/>
    <n v="54634"/>
    <n v="3824.38"/>
    <n v="0"/>
    <n v="90000"/>
    <x v="2"/>
    <n v="15"/>
    <n v="4"/>
    <x v="2"/>
    <n v="0"/>
    <x v="1"/>
    <n v="0"/>
    <n v="0"/>
  </r>
  <r>
    <s v="Laura Aguirre"/>
    <d v="2019-08-04T12:00:00"/>
    <x v="0"/>
    <s v="MA"/>
    <x v="0"/>
    <s v="Full-Time"/>
    <x v="5"/>
    <n v="81648"/>
    <n v="4082.4"/>
    <n v="3265.92"/>
    <m/>
    <x v="6"/>
    <n v="15"/>
    <n v="3"/>
    <x v="0"/>
    <n v="1"/>
    <x v="0"/>
    <n v="0"/>
    <n v="0"/>
  </r>
  <r>
    <s v="Eric W. Kilbride"/>
    <d v="2019-09-25T12:00:00"/>
    <x v="0"/>
    <s v="MA"/>
    <x v="0"/>
    <s v="Full-Time"/>
    <x v="5"/>
    <n v="30570"/>
    <n v="1834.2"/>
    <n v="1528.5"/>
    <m/>
    <x v="4"/>
    <n v="15"/>
    <n v="7"/>
    <x v="1"/>
    <n v="1"/>
    <x v="0"/>
    <n v="0"/>
    <n v="0"/>
  </r>
  <r>
    <s v="Melissa Torruella"/>
    <d v="2019-10-19T12:00:00"/>
    <x v="0"/>
    <s v="MA"/>
    <x v="0"/>
    <s v="Full-Time"/>
    <x v="5"/>
    <n v="43680"/>
    <n v="3494.4"/>
    <n v="2184"/>
    <m/>
    <x v="8"/>
    <n v="13"/>
    <n v="5"/>
    <x v="0"/>
    <n v="1"/>
    <x v="0"/>
    <n v="0"/>
    <n v="0"/>
  </r>
  <r>
    <s v="Natalie H. Woodford"/>
    <d v="2019-12-21T12:00:00"/>
    <x v="0"/>
    <s v="MA"/>
    <x v="0"/>
    <s v="Full-Time"/>
    <x v="5"/>
    <n v="57866"/>
    <n v="5207.9399999999996"/>
    <n v="578.66"/>
    <m/>
    <x v="1"/>
    <n v="10"/>
    <n v="6"/>
    <x v="3"/>
    <n v="1"/>
    <x v="0"/>
    <n v="0"/>
    <n v="0"/>
  </r>
  <r>
    <s v="Kelley Reneau"/>
    <d v="2020-01-09T12:00:00"/>
    <x v="0"/>
    <s v="MA"/>
    <x v="31"/>
    <s v="Full-Time"/>
    <x v="6"/>
    <n v="38150"/>
    <n v="2670.5"/>
    <n v="763"/>
    <m/>
    <x v="6"/>
    <n v="10"/>
    <n v="1"/>
    <x v="0"/>
    <n v="0"/>
    <x v="1"/>
    <n v="0"/>
    <n v="0"/>
  </r>
  <r>
    <s v="Ann Sharp"/>
    <d v="2020-02-02T12:00:00"/>
    <x v="4"/>
    <s v="FL"/>
    <x v="0"/>
    <s v="Full-Time"/>
    <x v="6"/>
    <n v="89250"/>
    <n v="8032.5"/>
    <n v="2677.5"/>
    <m/>
    <x v="5"/>
    <n v="10"/>
    <n v="10"/>
    <x v="3"/>
    <n v="1"/>
    <x v="0"/>
    <n v="0"/>
    <n v="0"/>
  </r>
  <r>
    <s v="Michelle  Shevlin"/>
    <d v="2020-02-28T12:00:00"/>
    <x v="1"/>
    <s v="CA"/>
    <x v="0"/>
    <s v="Full-Time"/>
    <x v="6"/>
    <n v="56160"/>
    <n v="3931.2"/>
    <n v="0"/>
    <m/>
    <x v="1"/>
    <n v="12"/>
    <n v="2"/>
    <x v="3"/>
    <n v="1"/>
    <x v="0"/>
    <n v="0"/>
    <n v="0"/>
  </r>
  <r>
    <s v="Saif Perrine"/>
    <d v="2020-02-29T12:00:00"/>
    <x v="2"/>
    <s v="IL"/>
    <x v="0"/>
    <s v="Full-Time"/>
    <x v="6"/>
    <n v="29430"/>
    <n v="2354.4"/>
    <n v="0"/>
    <m/>
    <x v="0"/>
    <n v="10"/>
    <n v="6"/>
    <x v="1"/>
    <n v="1"/>
    <x v="0"/>
    <n v="0"/>
    <n v="0"/>
  </r>
  <r>
    <s v="Genevieve   Knapp"/>
    <d v="2020-04-01T12:00:00"/>
    <x v="3"/>
    <s v="NY"/>
    <x v="0"/>
    <s v="Full-Time"/>
    <x v="6"/>
    <n v="39200"/>
    <n v="2352"/>
    <n v="0"/>
    <n v="76000"/>
    <x v="2"/>
    <n v="11"/>
    <n v="11"/>
    <x v="2"/>
    <n v="1"/>
    <x v="0"/>
    <n v="0"/>
    <n v="0"/>
  </r>
  <r>
    <s v="Laura S Greenwell"/>
    <d v="2020-04-16T12:00:00"/>
    <x v="0"/>
    <s v="MA"/>
    <x v="0"/>
    <s v="Full-Time"/>
    <x v="6"/>
    <n v="68900"/>
    <n v="4823"/>
    <n v="0"/>
    <m/>
    <x v="7"/>
    <n v="14"/>
    <n v="0"/>
    <x v="0"/>
    <n v="1"/>
    <x v="0"/>
    <n v="0"/>
    <n v="0"/>
  </r>
  <r>
    <s v="Elena Miriam Takahashi"/>
    <d v="2020-05-05T12:00:00"/>
    <x v="0"/>
    <s v="MA"/>
    <x v="0"/>
    <s v="Full-Time"/>
    <x v="6"/>
    <n v="87550"/>
    <n v="8755"/>
    <n v="1751"/>
    <m/>
    <x v="5"/>
    <n v="13"/>
    <n v="11"/>
    <x v="3"/>
    <n v="1"/>
    <x v="0"/>
    <n v="0"/>
    <n v="0"/>
  </r>
  <r>
    <s v="Jacqueline N. Hildebrand"/>
    <d v="2020-08-10T12:00:00"/>
    <x v="0"/>
    <s v="MA"/>
    <x v="0"/>
    <s v="Full-Time"/>
    <x v="6"/>
    <n v="47080"/>
    <n v="5649.6"/>
    <n v="941.6"/>
    <m/>
    <x v="3"/>
    <n v="10"/>
    <n v="9"/>
    <x v="1"/>
    <n v="1"/>
    <x v="0"/>
    <n v="0"/>
    <n v="0"/>
  </r>
  <r>
    <s v="Joshua Johnson"/>
    <d v="2020-09-01T12:00:00"/>
    <x v="0"/>
    <s v="MA"/>
    <x v="0"/>
    <s v="Full-Time"/>
    <x v="6"/>
    <n v="107520"/>
    <n v="8601.6"/>
    <n v="1075.2"/>
    <m/>
    <x v="3"/>
    <n v="14"/>
    <n v="4"/>
    <x v="1"/>
    <n v="1"/>
    <x v="0"/>
    <n v="0"/>
    <n v="0"/>
  </r>
  <r>
    <s v="Moriel Caldwell"/>
    <d v="2020-11-15T12:00:00"/>
    <x v="0"/>
    <s v="MA"/>
    <x v="0"/>
    <s v="Full-Time"/>
    <x v="6"/>
    <n v="128520"/>
    <n v="14137.2"/>
    <n v="1285.2"/>
    <m/>
    <x v="1"/>
    <n v="12"/>
    <n v="6"/>
    <x v="2"/>
    <n v="1"/>
    <x v="0"/>
    <n v="0"/>
    <n v="0"/>
  </r>
  <r>
    <s v="Stephen H. Thomas"/>
    <d v="2020-12-21T12:00:00"/>
    <x v="0"/>
    <s v="MA"/>
    <x v="0"/>
    <s v="Full-Time"/>
    <x v="6"/>
    <n v="75040"/>
    <n v="6753.6"/>
    <n v="750.4"/>
    <m/>
    <x v="3"/>
    <n v="15"/>
    <n v="7"/>
    <x v="0"/>
    <n v="1"/>
    <x v="0"/>
    <n v="0"/>
    <n v="0"/>
  </r>
  <r>
    <s v="Alyssa Adefioye"/>
    <d v="2021-02-10T12:00:00"/>
    <x v="4"/>
    <s v="FL"/>
    <x v="0"/>
    <s v="Full-Time"/>
    <x v="7"/>
    <n v="59000"/>
    <n v="3540"/>
    <n v="1770"/>
    <m/>
    <x v="8"/>
    <n v="11"/>
    <n v="11"/>
    <x v="2"/>
    <n v="1"/>
    <x v="0"/>
    <n v="0"/>
    <n v="0"/>
  </r>
  <r>
    <s v="John  Michael"/>
    <d v="2021-03-18T12:00:00"/>
    <x v="1"/>
    <s v="CA"/>
    <x v="0"/>
    <s v="Full-Time"/>
    <x v="7"/>
    <n v="87000"/>
    <n v="8700"/>
    <n v="870"/>
    <m/>
    <x v="0"/>
    <n v="12"/>
    <n v="11"/>
    <x v="3"/>
    <n v="1"/>
    <x v="0"/>
    <n v="0"/>
    <n v="0"/>
  </r>
  <r>
    <s v="Marylou M. Diaz"/>
    <d v="2021-04-15T12:00:00"/>
    <x v="2"/>
    <s v="IL"/>
    <x v="0"/>
    <s v="Full-Time"/>
    <x v="7"/>
    <n v="66000"/>
    <n v="5940"/>
    <n v="2640"/>
    <m/>
    <x v="0"/>
    <n v="15"/>
    <n v="11"/>
    <x v="3"/>
    <n v="1"/>
    <x v="0"/>
    <n v="0"/>
    <n v="0"/>
  </r>
  <r>
    <s v="Roshan Coon"/>
    <d v="2021-04-30T12:00:00"/>
    <x v="0"/>
    <s v="MA"/>
    <x v="0"/>
    <s v="Full-Time"/>
    <x v="7"/>
    <n v="31000"/>
    <n v="3410"/>
    <n v="0"/>
    <m/>
    <x v="7"/>
    <n v="14"/>
    <n v="3"/>
    <x v="3"/>
    <n v="1"/>
    <x v="0"/>
    <n v="0"/>
    <n v="0"/>
  </r>
  <r>
    <s v="Rose Moreno"/>
    <d v="2021-05-08T12:00:00"/>
    <x v="0"/>
    <s v="MA"/>
    <x v="0"/>
    <s v="Full-Time"/>
    <x v="7"/>
    <n v="16000"/>
    <n v="1280"/>
    <n v="480"/>
    <m/>
    <x v="3"/>
    <n v="15"/>
    <n v="9"/>
    <x v="3"/>
    <n v="1"/>
    <x v="0"/>
    <n v="0"/>
    <n v="0"/>
  </r>
  <r>
    <s v="Ernest Trent"/>
    <d v="2021-06-24T12:00:00"/>
    <x v="0"/>
    <s v="MA"/>
    <x v="0"/>
    <s v="Full-Time"/>
    <x v="7"/>
    <n v="53000"/>
    <n v="4240"/>
    <n v="530"/>
    <m/>
    <x v="0"/>
    <n v="14"/>
    <n v="3"/>
    <x v="2"/>
    <n v="1"/>
    <x v="0"/>
    <n v="0"/>
    <n v="0"/>
  </r>
  <r>
    <s v="Jena Coon"/>
    <d v="2021-06-27T12:00:00"/>
    <x v="0"/>
    <s v="MA"/>
    <x v="0"/>
    <s v="Full-Time"/>
    <x v="7"/>
    <n v="53000"/>
    <n v="4240"/>
    <n v="0"/>
    <n v="11000"/>
    <x v="2"/>
    <n v="10"/>
    <n v="7"/>
    <x v="2"/>
    <n v="1"/>
    <x v="0"/>
    <n v="0"/>
    <n v="0"/>
  </r>
  <r>
    <s v="Margaret Pavlovich"/>
    <d v="2021-07-19T12:00:00"/>
    <x v="0"/>
    <s v="MA"/>
    <x v="0"/>
    <s v="Full-Time"/>
    <x v="7"/>
    <n v="26000"/>
    <n v="1560"/>
    <n v="780"/>
    <m/>
    <x v="3"/>
    <n v="13"/>
    <n v="5"/>
    <x v="0"/>
    <n v="1"/>
    <x v="0"/>
    <n v="0"/>
    <n v="0"/>
  </r>
  <r>
    <s v="Kevin Nevandro"/>
    <d v="2021-08-06T12:00:00"/>
    <x v="0"/>
    <s v="MA"/>
    <x v="0"/>
    <s v="Full-Time"/>
    <x v="7"/>
    <n v="60000"/>
    <n v="4800"/>
    <n v="0"/>
    <n v="9200"/>
    <x v="2"/>
    <n v="14"/>
    <n v="3"/>
    <x v="2"/>
    <n v="1"/>
    <x v="0"/>
    <n v="0"/>
    <n v="0"/>
  </r>
  <r>
    <s v="Donna K. Bulgar"/>
    <d v="2021-08-22T12:00:00"/>
    <x v="0"/>
    <s v="MA"/>
    <x v="0"/>
    <s v="Full-Time"/>
    <x v="7"/>
    <n v="34000"/>
    <n v="3060"/>
    <n v="1700"/>
    <m/>
    <x v="5"/>
    <n v="10"/>
    <n v="10"/>
    <x v="0"/>
    <n v="1"/>
    <x v="0"/>
    <n v="0"/>
    <n v="0"/>
  </r>
  <r>
    <s v="Matthew H. Rios"/>
    <d v="2021-09-16T12:00:00"/>
    <x v="4"/>
    <s v="FL"/>
    <x v="0"/>
    <s v="Full-Time"/>
    <x v="7"/>
    <n v="65000"/>
    <n v="3250"/>
    <n v="3250"/>
    <m/>
    <x v="0"/>
    <n v="13"/>
    <n v="2"/>
    <x v="2"/>
    <n v="1"/>
    <x v="0"/>
    <n v="0"/>
    <n v="0"/>
  </r>
  <r>
    <s v="Sara Webb"/>
    <d v="2021-10-08T12:00:00"/>
    <x v="1"/>
    <s v="CA"/>
    <x v="0"/>
    <s v="Full-Time"/>
    <x v="7"/>
    <n v="35000"/>
    <n v="2450"/>
    <n v="1050"/>
    <m/>
    <x v="1"/>
    <n v="13"/>
    <n v="5"/>
    <x v="0"/>
    <n v="1"/>
    <x v="0"/>
    <n v="0"/>
    <n v="0"/>
  </r>
  <r>
    <s v="Ricardo Bergman"/>
    <d v="2021-10-25T12:00:00"/>
    <x v="2"/>
    <s v="IL"/>
    <x v="0"/>
    <s v="Full-Time"/>
    <x v="7"/>
    <n v="32000"/>
    <n v="3840"/>
    <n v="1600"/>
    <m/>
    <x v="1"/>
    <n v="13"/>
    <n v="9"/>
    <x v="2"/>
    <n v="1"/>
    <x v="0"/>
    <n v="0"/>
    <n v="0"/>
  </r>
  <r>
    <s v="Joshua Fields"/>
    <d v="2021-11-13T12:00:00"/>
    <x v="3"/>
    <s v="NY"/>
    <x v="0"/>
    <s v="Full-Time"/>
    <x v="7"/>
    <n v="67000"/>
    <n v="4690"/>
    <n v="0"/>
    <n v="0"/>
    <x v="2"/>
    <n v="12"/>
    <n v="10"/>
    <x v="1"/>
    <n v="1"/>
    <x v="0"/>
    <n v="0"/>
    <n v="0"/>
  </r>
  <r>
    <s v="Ricardo Sherrell"/>
    <d v="2021-11-20T12:00:00"/>
    <x v="0"/>
    <s v="MA"/>
    <x v="0"/>
    <s v="Full-Time"/>
    <x v="7"/>
    <n v="64000"/>
    <n v="5120"/>
    <n v="2560"/>
    <m/>
    <x v="5"/>
    <n v="12"/>
    <n v="7"/>
    <x v="3"/>
    <n v="1"/>
    <x v="0"/>
    <n v="0"/>
    <n v="0"/>
  </r>
  <r>
    <s v="Julia  Hegwood "/>
    <d v="2014-08-24T12:00:00"/>
    <x v="0"/>
    <s v="MA"/>
    <x v="0"/>
    <s v="Full-Time"/>
    <x v="0"/>
    <n v="75100"/>
    <n v="4506"/>
    <n v="0"/>
    <n v="86000"/>
    <x v="2"/>
    <n v="14"/>
    <n v="2"/>
    <x v="2"/>
    <n v="1"/>
    <x v="0"/>
    <n v="0"/>
    <n v="0"/>
  </r>
  <r>
    <s v="Willow Nevandro"/>
    <d v="2014-10-18T12:00:00"/>
    <x v="0"/>
    <s v="MA"/>
    <x v="0"/>
    <s v="Full-Time"/>
    <x v="0"/>
    <n v="54800"/>
    <n v="2740"/>
    <n v="0"/>
    <m/>
    <x v="4"/>
    <n v="10"/>
    <n v="7"/>
    <x v="3"/>
    <n v="1"/>
    <x v="0"/>
    <n v="0"/>
    <n v="0"/>
  </r>
  <r>
    <s v="Martie Elmasian"/>
    <d v="2014-12-07T12:00:00"/>
    <x v="0"/>
    <s v="MA"/>
    <x v="0"/>
    <s v="Full-Time"/>
    <x v="0"/>
    <n v="88200"/>
    <n v="7056"/>
    <n v="2646"/>
    <m/>
    <x v="1"/>
    <n v="13"/>
    <n v="9"/>
    <x v="3"/>
    <n v="1"/>
    <x v="0"/>
    <n v="0"/>
    <n v="0"/>
  </r>
  <r>
    <s v="Kelly Queen"/>
    <d v="2015-01-13T12:00:00"/>
    <x v="1"/>
    <s v="CA"/>
    <x v="0"/>
    <s v="Full-Time"/>
    <x v="1"/>
    <n v="67900"/>
    <n v="4753"/>
    <n v="0"/>
    <n v="115000"/>
    <x v="2"/>
    <n v="10"/>
    <n v="4"/>
    <x v="0"/>
    <n v="1"/>
    <x v="0"/>
    <n v="0"/>
    <n v="0"/>
  </r>
  <r>
    <s v="Joeanne Melendez"/>
    <d v="2015-05-04T12:00:00"/>
    <x v="1"/>
    <s v="CA"/>
    <x v="0"/>
    <s v="Full-Time"/>
    <x v="1"/>
    <n v="55100"/>
    <n v="4959"/>
    <n v="2755"/>
    <m/>
    <x v="1"/>
    <n v="12"/>
    <n v="9"/>
    <x v="2"/>
    <n v="1"/>
    <x v="0"/>
    <n v="0"/>
    <n v="0"/>
  </r>
  <r>
    <s v="Brian M Stucki"/>
    <d v="2015-05-10T12:00:00"/>
    <x v="2"/>
    <s v="IL"/>
    <x v="0"/>
    <s v="Full-Time"/>
    <x v="1"/>
    <n v="57800"/>
    <n v="3468"/>
    <n v="0"/>
    <n v="120000"/>
    <x v="2"/>
    <n v="10"/>
    <n v="7"/>
    <x v="0"/>
    <n v="1"/>
    <x v="0"/>
    <n v="0"/>
    <n v="0"/>
  </r>
  <r>
    <s v="Cindy Summerville"/>
    <d v="2015-06-23T12:00:00"/>
    <x v="2"/>
    <s v="IL"/>
    <x v="0"/>
    <s v="Full-Time"/>
    <x v="1"/>
    <n v="89000"/>
    <n v="9790"/>
    <n v="2670"/>
    <m/>
    <x v="5"/>
    <n v="12"/>
    <n v="3"/>
    <x v="0"/>
    <n v="1"/>
    <x v="0"/>
    <n v="0"/>
    <n v="0"/>
  </r>
  <r>
    <s v="Bryan Anderson"/>
    <d v="2015-10-06T12:00:00"/>
    <x v="2"/>
    <s v="IL"/>
    <x v="0"/>
    <s v="Full-Time"/>
    <x v="1"/>
    <n v="91000"/>
    <n v="5460"/>
    <n v="3640"/>
    <m/>
    <x v="6"/>
    <n v="10"/>
    <n v="2"/>
    <x v="2"/>
    <n v="1"/>
    <x v="0"/>
    <n v="0"/>
    <n v="0"/>
  </r>
  <r>
    <s v="Janalee Eggleston"/>
    <d v="2015-10-21T12:00:00"/>
    <x v="0"/>
    <s v="MA"/>
    <x v="0"/>
    <s v="Full-Time"/>
    <x v="1"/>
    <n v="50000"/>
    <n v="2500"/>
    <n v="1500"/>
    <m/>
    <x v="1"/>
    <n v="10"/>
    <n v="4"/>
    <x v="3"/>
    <n v="1"/>
    <x v="0"/>
    <n v="0"/>
    <n v="0"/>
  </r>
  <r>
    <s v="Elena Miriam Hillen "/>
    <d v="2015-10-22T12:00:00"/>
    <x v="0"/>
    <s v="MA"/>
    <x v="0"/>
    <s v="Full-Time"/>
    <x v="1"/>
    <n v="85600"/>
    <n v="6848"/>
    <n v="2568"/>
    <m/>
    <x v="5"/>
    <n v="12"/>
    <n v="3"/>
    <x v="3"/>
    <n v="1"/>
    <x v="0"/>
    <n v="0"/>
    <n v="0"/>
  </r>
  <r>
    <s v="Alexis Ripley"/>
    <d v="2015-12-03T12:00:00"/>
    <x v="0"/>
    <s v="MA"/>
    <x v="0"/>
    <s v="Full-Time"/>
    <x v="1"/>
    <n v="87600"/>
    <n v="7008"/>
    <n v="0"/>
    <m/>
    <x v="4"/>
    <n v="14"/>
    <n v="2"/>
    <x v="3"/>
    <n v="1"/>
    <x v="0"/>
    <n v="0"/>
    <n v="0"/>
  </r>
  <r>
    <s v="Micah Chokeir"/>
    <d v="2015-12-21T12:00:00"/>
    <x v="0"/>
    <s v="MA"/>
    <x v="0"/>
    <s v="Full-Time"/>
    <x v="1"/>
    <n v="81800"/>
    <n v="4090"/>
    <n v="2454"/>
    <m/>
    <x v="5"/>
    <n v="10"/>
    <n v="11"/>
    <x v="1"/>
    <n v="1"/>
    <x v="0"/>
    <n v="0"/>
    <n v="0"/>
  </r>
  <r>
    <s v="Jesse Wooten"/>
    <d v="2015-12-21T12:00:00"/>
    <x v="0"/>
    <s v="MA"/>
    <x v="0"/>
    <s v="Full-Time"/>
    <x v="1"/>
    <n v="103100"/>
    <n v="11341"/>
    <n v="4124"/>
    <m/>
    <x v="4"/>
    <n v="10"/>
    <n v="10"/>
    <x v="3"/>
    <n v="1"/>
    <x v="0"/>
    <n v="0"/>
    <n v="0"/>
  </r>
  <r>
    <s v="Ryan Kennedy "/>
    <d v="2015-12-24T12:00:00"/>
    <x v="0"/>
    <s v="MA"/>
    <x v="0"/>
    <s v="Full-Time"/>
    <x v="1"/>
    <n v="110700"/>
    <n v="12177"/>
    <n v="4428"/>
    <m/>
    <x v="8"/>
    <n v="14"/>
    <n v="0"/>
    <x v="3"/>
    <n v="1"/>
    <x v="0"/>
    <n v="0"/>
    <n v="0"/>
  </r>
  <r>
    <s v="James Wilson"/>
    <d v="2016-01-03T12:00:00"/>
    <x v="0"/>
    <s v="MA"/>
    <x v="0"/>
    <s v="Full-Time"/>
    <x v="2"/>
    <n v="67300"/>
    <n v="6730"/>
    <n v="673"/>
    <m/>
    <x v="6"/>
    <n v="12"/>
    <n v="0"/>
    <x v="3"/>
    <n v="1"/>
    <x v="0"/>
    <n v="0"/>
    <n v="0"/>
  </r>
  <r>
    <s v="Steven  Bolin"/>
    <d v="2016-02-02T12:00:00"/>
    <x v="0"/>
    <s v="MA"/>
    <x v="0"/>
    <s v="Full-Time"/>
    <x v="2"/>
    <n v="64600"/>
    <n v="5814"/>
    <n v="2584"/>
    <m/>
    <x v="6"/>
    <n v="13"/>
    <n v="8"/>
    <x v="3"/>
    <n v="1"/>
    <x v="0"/>
    <n v="0"/>
    <n v="0"/>
  </r>
  <r>
    <s v="Gabriel R. Self"/>
    <d v="2016-02-08T12:00:00"/>
    <x v="0"/>
    <s v="MA"/>
    <x v="0"/>
    <s v="Full-Time"/>
    <x v="2"/>
    <n v="102100"/>
    <n v="8168"/>
    <n v="1021"/>
    <m/>
    <x v="5"/>
    <n v="14"/>
    <n v="2"/>
    <x v="3"/>
    <n v="1"/>
    <x v="0"/>
    <n v="0"/>
    <n v="0"/>
  </r>
  <r>
    <s v="Manuel Steele"/>
    <d v="2016-07-04T12:00:00"/>
    <x v="3"/>
    <s v="NY"/>
    <x v="0"/>
    <s v="Full-Time"/>
    <x v="2"/>
    <n v="61300"/>
    <n v="3065"/>
    <n v="1226"/>
    <m/>
    <x v="7"/>
    <n v="14"/>
    <n v="9"/>
    <x v="1"/>
    <n v="1"/>
    <x v="0"/>
    <n v="0"/>
    <n v="0"/>
  </r>
  <r>
    <s v="Richard  Garza"/>
    <d v="2017-01-15T12:00:00"/>
    <x v="4"/>
    <s v="FL"/>
    <x v="0"/>
    <s v="Full-Time"/>
    <x v="3"/>
    <n v="35900"/>
    <n v="1795"/>
    <n v="1077"/>
    <m/>
    <x v="4"/>
    <n v="13"/>
    <n v="5"/>
    <x v="3"/>
    <n v="1"/>
    <x v="0"/>
    <n v="0"/>
    <n v="0"/>
  </r>
  <r>
    <s v="Joshua Daniel"/>
    <d v="2017-03-21T12:00:00"/>
    <x v="4"/>
    <s v="FL"/>
    <x v="0"/>
    <s v="Full-Time"/>
    <x v="3"/>
    <n v="42700"/>
    <n v="2135"/>
    <n v="2135"/>
    <m/>
    <x v="4"/>
    <n v="14"/>
    <n v="3"/>
    <x v="0"/>
    <n v="1"/>
    <x v="0"/>
    <n v="0"/>
    <n v="0"/>
  </r>
  <r>
    <s v="Jacqueline N. Gappy"/>
    <d v="2017-05-28T12:00:00"/>
    <x v="4"/>
    <s v="FL"/>
    <x v="0"/>
    <s v="Full-Time"/>
    <x v="3"/>
    <n v="88200"/>
    <n v="7056"/>
    <n v="2646"/>
    <m/>
    <x v="7"/>
    <n v="14"/>
    <n v="9"/>
    <x v="2"/>
    <n v="1"/>
    <x v="0"/>
    <n v="0"/>
    <n v="0"/>
  </r>
  <r>
    <s v="Harman Abraha"/>
    <d v="2017-07-20T12:00:00"/>
    <x v="1"/>
    <s v="CA"/>
    <x v="0"/>
    <s v="Full-Time"/>
    <x v="3"/>
    <n v="94600"/>
    <n v="6622"/>
    <n v="1892"/>
    <m/>
    <x v="6"/>
    <n v="13"/>
    <n v="3"/>
    <x v="1"/>
    <n v="1"/>
    <x v="0"/>
    <n v="0"/>
    <n v="0"/>
  </r>
  <r>
    <s v="Ryan  Mesko"/>
    <d v="2017-10-17T12:00:00"/>
    <x v="1"/>
    <s v="CA"/>
    <x v="0"/>
    <s v="Full-Time"/>
    <x v="3"/>
    <n v="166800"/>
    <n v="20016"/>
    <n v="5004"/>
    <m/>
    <x v="4"/>
    <n v="13"/>
    <n v="10"/>
    <x v="0"/>
    <n v="1"/>
    <x v="0"/>
    <n v="0"/>
    <n v="0"/>
  </r>
  <r>
    <s v="Julie Yost"/>
    <d v="2017-11-06T12:00:00"/>
    <x v="3"/>
    <s v="NY"/>
    <x v="0"/>
    <s v="Full-Time"/>
    <x v="3"/>
    <n v="74900"/>
    <n v="6741"/>
    <n v="1498"/>
    <m/>
    <x v="3"/>
    <n v="12"/>
    <n v="8"/>
    <x v="2"/>
    <n v="1"/>
    <x v="0"/>
    <n v="0"/>
    <n v="0"/>
  </r>
  <r>
    <s v="Rikkie J Mahone"/>
    <d v="2017-11-26T12:00:00"/>
    <x v="3"/>
    <s v="NY"/>
    <x v="0"/>
    <s v="Full-Time"/>
    <x v="3"/>
    <n v="66100"/>
    <n v="5949"/>
    <n v="2644"/>
    <m/>
    <x v="0"/>
    <n v="15"/>
    <n v="10"/>
    <x v="1"/>
    <n v="1"/>
    <x v="0"/>
    <n v="0"/>
    <n v="0"/>
  </r>
  <r>
    <s v="Benny Erwin"/>
    <d v="2017-12-02T12:00:00"/>
    <x v="0"/>
    <s v="MA"/>
    <x v="0"/>
    <s v="Full-Time"/>
    <x v="3"/>
    <n v="95500"/>
    <n v="7640"/>
    <n v="0"/>
    <n v="124000"/>
    <x v="2"/>
    <n v="11"/>
    <n v="2"/>
    <x v="2"/>
    <n v="1"/>
    <x v="0"/>
    <n v="0"/>
    <n v="0"/>
  </r>
  <r>
    <s v="Jonathan C. Parnell"/>
    <d v="2017-12-03T12:00:00"/>
    <x v="0"/>
    <s v="MA"/>
    <x v="0"/>
    <s v="Full-Time"/>
    <x v="3"/>
    <n v="73500"/>
    <n v="8085"/>
    <n v="735"/>
    <m/>
    <x v="0"/>
    <n v="14"/>
    <n v="9"/>
    <x v="0"/>
    <n v="1"/>
    <x v="0"/>
    <n v="0"/>
    <n v="0"/>
  </r>
  <r>
    <s v="Julie Harken"/>
    <d v="2017-12-03T12:00:00"/>
    <x v="0"/>
    <s v="MA"/>
    <x v="0"/>
    <s v="Full-Time"/>
    <x v="3"/>
    <n v="104000"/>
    <n v="8320"/>
    <n v="0"/>
    <n v="155000"/>
    <x v="2"/>
    <n v="13"/>
    <n v="11"/>
    <x v="2"/>
    <n v="1"/>
    <x v="0"/>
    <n v="0"/>
    <n v="0"/>
  </r>
  <r>
    <s v="Yvette Hurtado "/>
    <d v="2017-12-13T12:00:00"/>
    <x v="0"/>
    <s v="MA"/>
    <x v="0"/>
    <s v="Full-Time"/>
    <x v="3"/>
    <n v="56400"/>
    <n v="3384"/>
    <n v="2256"/>
    <m/>
    <x v="3"/>
    <n v="10"/>
    <n v="0"/>
    <x v="0"/>
    <n v="1"/>
    <x v="0"/>
    <n v="0"/>
    <n v="0"/>
  </r>
  <r>
    <s v="Rebecca Negrete"/>
    <d v="2018-04-27T12:00:00"/>
    <x v="3"/>
    <s v="NY"/>
    <x v="0"/>
    <s v="Full-Time"/>
    <x v="4"/>
    <n v="65500"/>
    <n v="5240"/>
    <n v="655"/>
    <m/>
    <x v="6"/>
    <n v="11"/>
    <n v="8"/>
    <x v="1"/>
    <n v="1"/>
    <x v="0"/>
    <n v="0"/>
    <n v="0"/>
  </r>
  <r>
    <s v="Cassandra Perry"/>
    <d v="2018-06-07T12:00:00"/>
    <x v="1"/>
    <s v="CA"/>
    <x v="0"/>
    <s v="Full-Time"/>
    <x v="4"/>
    <n v="78100"/>
    <n v="7810"/>
    <n v="781"/>
    <m/>
    <x v="1"/>
    <n v="14"/>
    <n v="4"/>
    <x v="3"/>
    <n v="1"/>
    <x v="0"/>
    <n v="0"/>
    <n v="0"/>
  </r>
  <r>
    <s v="Johnathan A Wilhite"/>
    <d v="2018-06-08T12:00:00"/>
    <x v="2"/>
    <s v="IL"/>
    <x v="0"/>
    <s v="Full-Time"/>
    <x v="4"/>
    <n v="32700"/>
    <n v="3270"/>
    <n v="1308"/>
    <m/>
    <x v="0"/>
    <n v="13"/>
    <n v="10"/>
    <x v="3"/>
    <n v="1"/>
    <x v="0"/>
    <n v="0"/>
    <n v="0"/>
  </r>
  <r>
    <s v="Bryan Brier"/>
    <d v="2018-08-01T12:00:00"/>
    <x v="0"/>
    <s v="MA"/>
    <x v="0"/>
    <s v="Full-Time"/>
    <x v="4"/>
    <n v="60900"/>
    <n v="6090"/>
    <n v="609"/>
    <m/>
    <x v="3"/>
    <n v="15"/>
    <n v="4"/>
    <x v="2"/>
    <n v="1"/>
    <x v="0"/>
    <n v="0"/>
    <n v="0"/>
  </r>
  <r>
    <s v="Rosa I. Peralta"/>
    <d v="2018-11-19T12:00:00"/>
    <x v="0"/>
    <s v="MA"/>
    <x v="0"/>
    <s v="Full-Time"/>
    <x v="4"/>
    <n v="86900"/>
    <n v="5214"/>
    <n v="4345"/>
    <m/>
    <x v="5"/>
    <n v="14"/>
    <n v="11"/>
    <x v="2"/>
    <n v="1"/>
    <x v="0"/>
    <n v="0"/>
    <n v="0"/>
  </r>
  <r>
    <s v="Micah Talia"/>
    <d v="2018-11-22T12:00:00"/>
    <x v="0"/>
    <s v="MA"/>
    <x v="0"/>
    <s v="Full-Time"/>
    <x v="4"/>
    <n v="97900"/>
    <n v="4895"/>
    <n v="4895"/>
    <m/>
    <x v="1"/>
    <n v="10"/>
    <n v="3"/>
    <x v="0"/>
    <n v="1"/>
    <x v="0"/>
    <n v="0"/>
    <n v="0"/>
  </r>
  <r>
    <s v="Rebecca L. Haight"/>
    <d v="2019-02-14T12:00:00"/>
    <x v="4"/>
    <s v="FL"/>
    <x v="0"/>
    <s v="Full-Time"/>
    <x v="5"/>
    <n v="57700"/>
    <n v="3462"/>
    <n v="1731"/>
    <m/>
    <x v="6"/>
    <n v="11"/>
    <n v="10"/>
    <x v="0"/>
    <n v="1"/>
    <x v="0"/>
    <n v="0"/>
    <n v="0"/>
  </r>
  <r>
    <s v="Katherine Battah"/>
    <d v="2019-03-04T12:00:00"/>
    <x v="1"/>
    <s v="CA"/>
    <x v="0"/>
    <s v="Full-Time"/>
    <x v="5"/>
    <n v="108500"/>
    <n v="8680"/>
    <n v="2170"/>
    <m/>
    <x v="8"/>
    <n v="12"/>
    <n v="8"/>
    <x v="2"/>
    <n v="1"/>
    <x v="0"/>
    <n v="0"/>
    <n v="0"/>
  </r>
  <r>
    <s v="Elena Miriam Woodburn"/>
    <d v="2019-03-09T12:00:00"/>
    <x v="2"/>
    <s v="IL"/>
    <x v="0"/>
    <s v="Full-Time"/>
    <x v="5"/>
    <n v="94000"/>
    <n v="7520"/>
    <n v="940"/>
    <m/>
    <x v="1"/>
    <n v="10"/>
    <n v="11"/>
    <x v="1"/>
    <n v="1"/>
    <x v="0"/>
    <n v="0"/>
    <n v="0"/>
  </r>
  <r>
    <s v="Krisaundra Hightower"/>
    <d v="2019-05-05T12:00:00"/>
    <x v="0"/>
    <s v="MA"/>
    <x v="0"/>
    <s v="Full-Time"/>
    <x v="5"/>
    <n v="76600"/>
    <n v="7660"/>
    <n v="1532"/>
    <m/>
    <x v="3"/>
    <n v="15"/>
    <n v="6"/>
    <x v="3"/>
    <n v="1"/>
    <x v="0"/>
    <n v="0"/>
    <n v="0"/>
  </r>
  <r>
    <s v="Laura Aguirre"/>
    <d v="2019-08-04T12:00:00"/>
    <x v="0"/>
    <s v="MA"/>
    <x v="0"/>
    <s v="Full-Time"/>
    <x v="5"/>
    <n v="85700"/>
    <n v="10284"/>
    <n v="2571"/>
    <m/>
    <x v="6"/>
    <n v="15"/>
    <n v="4"/>
    <x v="1"/>
    <n v="1"/>
    <x v="0"/>
    <n v="0"/>
    <n v="0"/>
  </r>
  <r>
    <s v="Eric W. Kilbride"/>
    <d v="2019-09-25T12:00:00"/>
    <x v="0"/>
    <s v="MA"/>
    <x v="0"/>
    <s v="Full-Time"/>
    <x v="5"/>
    <n v="32400"/>
    <n v="1620"/>
    <n v="648"/>
    <m/>
    <x v="4"/>
    <n v="15"/>
    <n v="4"/>
    <x v="2"/>
    <n v="1"/>
    <x v="0"/>
    <n v="0"/>
    <n v="0"/>
  </r>
  <r>
    <s v="Melissa Torruella"/>
    <d v="2019-10-19T12:00:00"/>
    <x v="0"/>
    <s v="MA"/>
    <x v="0"/>
    <s v="Full-Time"/>
    <x v="5"/>
    <n v="45900"/>
    <n v="2295"/>
    <n v="1836"/>
    <m/>
    <x v="8"/>
    <n v="15"/>
    <n v="6"/>
    <x v="3"/>
    <n v="1"/>
    <x v="0"/>
    <n v="0"/>
    <n v="0"/>
  </r>
  <r>
    <s v="Natalie H. Woodford"/>
    <d v="2019-12-21T12:00:00"/>
    <x v="0"/>
    <s v="MA"/>
    <x v="0"/>
    <s v="Full-Time"/>
    <x v="5"/>
    <n v="63100"/>
    <n v="5679"/>
    <n v="631"/>
    <m/>
    <x v="1"/>
    <n v="15"/>
    <n v="2"/>
    <x v="0"/>
    <n v="1"/>
    <x v="0"/>
    <n v="0"/>
    <n v="0"/>
  </r>
  <r>
    <s v="Ann Sharp"/>
    <d v="2020-02-02T12:00:00"/>
    <x v="4"/>
    <s v="FL"/>
    <x v="0"/>
    <s v="Full-Time"/>
    <x v="6"/>
    <n v="100000"/>
    <n v="12000"/>
    <n v="1000"/>
    <m/>
    <x v="5"/>
    <n v="15"/>
    <n v="11"/>
    <x v="0"/>
    <n v="1"/>
    <x v="0"/>
    <n v="0"/>
    <n v="0"/>
  </r>
  <r>
    <s v="Michelle  Shevlin"/>
    <d v="2020-02-28T12:00:00"/>
    <x v="1"/>
    <s v="CA"/>
    <x v="0"/>
    <s v="Full-Time"/>
    <x v="6"/>
    <n v="62900"/>
    <n v="6290"/>
    <n v="629"/>
    <m/>
    <x v="1"/>
    <n v="12"/>
    <n v="10"/>
    <x v="1"/>
    <n v="1"/>
    <x v="0"/>
    <n v="0"/>
    <n v="0"/>
  </r>
  <r>
    <s v="Saif Perrine"/>
    <d v="2020-02-29T12:00:00"/>
    <x v="2"/>
    <s v="IL"/>
    <x v="0"/>
    <s v="Full-Time"/>
    <x v="6"/>
    <n v="33000"/>
    <n v="2970"/>
    <n v="990"/>
    <m/>
    <x v="0"/>
    <n v="13"/>
    <n v="9"/>
    <x v="3"/>
    <n v="1"/>
    <x v="0"/>
    <n v="0"/>
    <n v="0"/>
  </r>
  <r>
    <s v="Genevieve   Knapp"/>
    <d v="2020-04-01T12:00:00"/>
    <x v="3"/>
    <s v="NY"/>
    <x v="0"/>
    <s v="Full-Time"/>
    <x v="6"/>
    <n v="41200"/>
    <n v="3708"/>
    <n v="0"/>
    <n v="82000"/>
    <x v="2"/>
    <n v="13"/>
    <n v="5"/>
    <x v="2"/>
    <n v="1"/>
    <x v="0"/>
    <n v="0"/>
    <n v="0"/>
  </r>
  <r>
    <s v="Laura S Greenwell"/>
    <d v="2020-04-16T12:00:00"/>
    <x v="0"/>
    <s v="MA"/>
    <x v="0"/>
    <s v="Full-Time"/>
    <x v="6"/>
    <n v="76500"/>
    <n v="6120"/>
    <n v="1530"/>
    <m/>
    <x v="7"/>
    <n v="10"/>
    <n v="11"/>
    <x v="1"/>
    <n v="1"/>
    <x v="0"/>
    <n v="0"/>
    <n v="0"/>
  </r>
  <r>
    <s v="Elena Miriam Takahashi"/>
    <d v="2020-05-05T12:00:00"/>
    <x v="0"/>
    <s v="MA"/>
    <x v="0"/>
    <s v="Full-Time"/>
    <x v="6"/>
    <n v="98100"/>
    <n v="9810"/>
    <n v="2943"/>
    <m/>
    <x v="5"/>
    <n v="14"/>
    <n v="8"/>
    <x v="2"/>
    <n v="1"/>
    <x v="0"/>
    <n v="0"/>
    <n v="0"/>
  </r>
  <r>
    <s v="Jacqueline N. Hildebrand"/>
    <d v="2020-08-10T12:00:00"/>
    <x v="0"/>
    <s v="MA"/>
    <x v="0"/>
    <s v="Full-Time"/>
    <x v="6"/>
    <n v="52700"/>
    <n v="3689"/>
    <n v="1581"/>
    <m/>
    <x v="3"/>
    <n v="14"/>
    <n v="3"/>
    <x v="2"/>
    <n v="1"/>
    <x v="0"/>
    <n v="0"/>
    <n v="0"/>
  </r>
  <r>
    <s v="Joshua Johnson"/>
    <d v="2020-09-01T12:00:00"/>
    <x v="0"/>
    <s v="MA"/>
    <x v="0"/>
    <s v="Full-Time"/>
    <x v="6"/>
    <n v="114000"/>
    <n v="11400"/>
    <n v="2280"/>
    <m/>
    <x v="3"/>
    <n v="11"/>
    <n v="8"/>
    <x v="3"/>
    <n v="1"/>
    <x v="0"/>
    <n v="0"/>
    <n v="0"/>
  </r>
  <r>
    <s v="Moriel Caldwell"/>
    <d v="2020-11-15T12:00:00"/>
    <x v="0"/>
    <s v="MA"/>
    <x v="0"/>
    <s v="Full-Time"/>
    <x v="6"/>
    <n v="141400"/>
    <n v="8484"/>
    <n v="7070"/>
    <m/>
    <x v="1"/>
    <n v="10"/>
    <n v="8"/>
    <x v="3"/>
    <n v="1"/>
    <x v="0"/>
    <n v="0"/>
    <n v="0"/>
  </r>
  <r>
    <s v="Stephen H. Thomas"/>
    <d v="2020-12-21T12:00:00"/>
    <x v="0"/>
    <s v="MA"/>
    <x v="0"/>
    <s v="Full-Time"/>
    <x v="6"/>
    <n v="84000"/>
    <n v="9240"/>
    <n v="840"/>
    <m/>
    <x v="3"/>
    <n v="12"/>
    <n v="8"/>
    <x v="1"/>
    <n v="1"/>
    <x v="0"/>
    <n v="0"/>
    <n v="0"/>
  </r>
  <r>
    <s v="Alyssa Adefioye"/>
    <d v="2021-02-10T12:00:00"/>
    <x v="4"/>
    <s v="FL"/>
    <x v="0"/>
    <s v="Full-Time"/>
    <x v="7"/>
    <n v="61400"/>
    <n v="7368"/>
    <n v="0"/>
    <m/>
    <x v="8"/>
    <n v="12"/>
    <n v="10"/>
    <x v="2"/>
    <n v="1"/>
    <x v="0"/>
    <n v="0"/>
    <n v="0"/>
  </r>
  <r>
    <s v="John  Michael"/>
    <d v="2021-03-18T12:00:00"/>
    <x v="1"/>
    <s v="CA"/>
    <x v="0"/>
    <s v="Full-Time"/>
    <x v="7"/>
    <n v="90500"/>
    <n v="9050"/>
    <n v="4525"/>
    <m/>
    <x v="0"/>
    <n v="14"/>
    <n v="10"/>
    <x v="2"/>
    <n v="1"/>
    <x v="0"/>
    <n v="0"/>
    <n v="0"/>
  </r>
  <r>
    <s v="Marylou M. Diaz"/>
    <d v="2021-04-15T12:00:00"/>
    <x v="2"/>
    <s v="IL"/>
    <x v="0"/>
    <s v="Full-Time"/>
    <x v="7"/>
    <n v="70000"/>
    <n v="4900"/>
    <n v="3500"/>
    <m/>
    <x v="0"/>
    <n v="12"/>
    <n v="10"/>
    <x v="3"/>
    <n v="1"/>
    <x v="0"/>
    <n v="0"/>
    <n v="0"/>
  </r>
  <r>
    <s v="Roshan Coon"/>
    <d v="2021-04-30T12:00:00"/>
    <x v="0"/>
    <s v="MA"/>
    <x v="0"/>
    <s v="Full-Time"/>
    <x v="7"/>
    <n v="34700"/>
    <n v="2776"/>
    <n v="0"/>
    <m/>
    <x v="7"/>
    <n v="12"/>
    <n v="0"/>
    <x v="1"/>
    <n v="1"/>
    <x v="0"/>
    <n v="0"/>
    <n v="0"/>
  </r>
  <r>
    <s v="Rose Moreno"/>
    <d v="2021-05-08T12:00:00"/>
    <x v="0"/>
    <s v="MA"/>
    <x v="0"/>
    <s v="Full-Time"/>
    <x v="7"/>
    <n v="17600"/>
    <n v="2112"/>
    <n v="0"/>
    <m/>
    <x v="3"/>
    <n v="11"/>
    <n v="5"/>
    <x v="0"/>
    <n v="1"/>
    <x v="0"/>
    <n v="0"/>
    <n v="0"/>
  </r>
  <r>
    <s v="Ernest Trent"/>
    <d v="2021-06-24T12:00:00"/>
    <x v="0"/>
    <s v="MA"/>
    <x v="0"/>
    <s v="Full-Time"/>
    <x v="7"/>
    <n v="55100"/>
    <n v="6612"/>
    <n v="2204"/>
    <m/>
    <x v="0"/>
    <n v="14"/>
    <n v="1"/>
    <x v="3"/>
    <n v="1"/>
    <x v="0"/>
    <n v="0"/>
    <n v="0"/>
  </r>
  <r>
    <s v="Jena Coon"/>
    <d v="2021-06-27T12:00:00"/>
    <x v="0"/>
    <s v="MA"/>
    <x v="0"/>
    <s v="Full-Time"/>
    <x v="7"/>
    <n v="58800"/>
    <n v="5880"/>
    <n v="0"/>
    <n v="74000"/>
    <x v="2"/>
    <n v="11"/>
    <n v="9"/>
    <x v="2"/>
    <n v="1"/>
    <x v="0"/>
    <n v="0"/>
    <n v="0"/>
  </r>
  <r>
    <s v="Margaret Pavlovich"/>
    <d v="2021-07-19T12:00:00"/>
    <x v="0"/>
    <s v="MA"/>
    <x v="0"/>
    <s v="Full-Time"/>
    <x v="7"/>
    <n v="27300"/>
    <n v="2730"/>
    <n v="1092"/>
    <m/>
    <x v="3"/>
    <n v="10"/>
    <n v="0"/>
    <x v="0"/>
    <n v="1"/>
    <x v="0"/>
    <n v="0"/>
    <n v="0"/>
  </r>
  <r>
    <s v="Kevin Nevandro"/>
    <d v="2021-08-06T12:00:00"/>
    <x v="0"/>
    <s v="MA"/>
    <x v="0"/>
    <s v="Full-Time"/>
    <x v="7"/>
    <n v="63000"/>
    <n v="6300"/>
    <n v="0"/>
    <n v="82000"/>
    <x v="2"/>
    <n v="11"/>
    <n v="6"/>
    <x v="2"/>
    <n v="1"/>
    <x v="0"/>
    <n v="0"/>
    <n v="0"/>
  </r>
  <r>
    <s v="Donna K. Bulgar"/>
    <d v="2021-08-22T12:00:00"/>
    <x v="0"/>
    <s v="MA"/>
    <x v="0"/>
    <s v="Full-Time"/>
    <x v="7"/>
    <n v="36700"/>
    <n v="1835"/>
    <n v="1835"/>
    <m/>
    <x v="5"/>
    <n v="10"/>
    <n v="7"/>
    <x v="1"/>
    <n v="1"/>
    <x v="0"/>
    <n v="0"/>
    <n v="0"/>
  </r>
  <r>
    <s v="Matthew H. Rios"/>
    <d v="2021-09-16T12:00:00"/>
    <x v="4"/>
    <s v="FL"/>
    <x v="0"/>
    <s v="Full-Time"/>
    <x v="7"/>
    <n v="70900"/>
    <n v="3545"/>
    <n v="2127"/>
    <m/>
    <x v="0"/>
    <n v="10"/>
    <n v="8"/>
    <x v="0"/>
    <n v="1"/>
    <x v="0"/>
    <n v="0"/>
    <n v="0"/>
  </r>
  <r>
    <s v="Sara Webb"/>
    <d v="2021-10-08T12:00:00"/>
    <x v="1"/>
    <s v="CA"/>
    <x v="0"/>
    <s v="Full-Time"/>
    <x v="7"/>
    <n v="38500"/>
    <n v="3850"/>
    <n v="1155"/>
    <m/>
    <x v="1"/>
    <n v="10"/>
    <n v="4"/>
    <x v="1"/>
    <n v="1"/>
    <x v="0"/>
    <n v="0"/>
    <n v="0"/>
  </r>
  <r>
    <s v="Ricardo Bergman"/>
    <d v="2021-10-25T12:00:00"/>
    <x v="2"/>
    <s v="IL"/>
    <x v="0"/>
    <s v="Full-Time"/>
    <x v="7"/>
    <n v="34900"/>
    <n v="4188"/>
    <n v="1396"/>
    <m/>
    <x v="1"/>
    <n v="15"/>
    <n v="0"/>
    <x v="1"/>
    <n v="1"/>
    <x v="0"/>
    <n v="0"/>
    <n v="0"/>
  </r>
  <r>
    <s v="Joshua Fields"/>
    <d v="2021-11-13T12:00:00"/>
    <x v="3"/>
    <s v="NY"/>
    <x v="0"/>
    <s v="Full-Time"/>
    <x v="7"/>
    <n v="73700"/>
    <n v="8844"/>
    <n v="0"/>
    <n v="69000"/>
    <x v="2"/>
    <n v="11"/>
    <n v="2"/>
    <x v="0"/>
    <n v="1"/>
    <x v="0"/>
    <n v="0"/>
    <n v="0"/>
  </r>
  <r>
    <s v="Ricardo Sherrell"/>
    <d v="2021-11-20T12:00:00"/>
    <x v="0"/>
    <s v="MA"/>
    <x v="0"/>
    <s v="Full-Time"/>
    <x v="7"/>
    <n v="66600"/>
    <n v="7992"/>
    <n v="1332"/>
    <m/>
    <x v="5"/>
    <n v="12"/>
    <n v="6"/>
    <x v="2"/>
    <n v="1"/>
    <x v="0"/>
    <n v="0"/>
    <n v="0"/>
  </r>
  <r>
    <s v="Alicia A. Elmasian"/>
    <d v="2022-01-24T12:00:00"/>
    <x v="2"/>
    <s v="IL"/>
    <x v="0"/>
    <s v="Full-Time"/>
    <x v="8"/>
    <n v="51000"/>
    <n v="6120"/>
    <n v="1530"/>
    <m/>
    <x v="7"/>
    <n v="15"/>
    <n v="2"/>
    <x v="0"/>
    <n v="1"/>
    <x v="0"/>
    <n v="1"/>
    <n v="0"/>
  </r>
  <r>
    <s v="Grant Tomasevic"/>
    <d v="2022-01-28T12:00:00"/>
    <x v="0"/>
    <s v="MA"/>
    <x v="0"/>
    <s v="Full-Time"/>
    <x v="8"/>
    <n v="48000"/>
    <n v="3360"/>
    <n v="2400"/>
    <m/>
    <x v="1"/>
    <n v="14"/>
    <n v="4"/>
    <x v="3"/>
    <n v="1"/>
    <x v="0"/>
    <n v="1"/>
    <n v="0"/>
  </r>
  <r>
    <s v="Jessica Rodriguez"/>
    <d v="2022-03-01T12:00:00"/>
    <x v="0"/>
    <s v="MA"/>
    <x v="0"/>
    <s v="Full-Time"/>
    <x v="8"/>
    <n v="94000"/>
    <n v="8460"/>
    <n v="4700"/>
    <m/>
    <x v="7"/>
    <n v="10"/>
    <n v="11"/>
    <x v="3"/>
    <n v="1"/>
    <x v="0"/>
    <n v="1"/>
    <n v="0"/>
  </r>
  <r>
    <s v="Saxton Peterson"/>
    <d v="2022-03-15T12:00:00"/>
    <x v="0"/>
    <s v="MA"/>
    <x v="0"/>
    <s v="Full-Time"/>
    <x v="8"/>
    <n v="39000"/>
    <n v="2340"/>
    <n v="1170"/>
    <m/>
    <x v="0"/>
    <n v="15"/>
    <n v="7"/>
    <x v="3"/>
    <n v="1"/>
    <x v="0"/>
    <n v="1"/>
    <n v="0"/>
  </r>
  <r>
    <s v="James Oberndorfer"/>
    <d v="2022-04-26T12:00:00"/>
    <x v="0"/>
    <s v="MA"/>
    <x v="0"/>
    <s v="Full-Time"/>
    <x v="8"/>
    <n v="80000"/>
    <n v="8800"/>
    <n v="0"/>
    <n v="24000"/>
    <x v="2"/>
    <n v="13"/>
    <n v="3"/>
    <x v="2"/>
    <n v="1"/>
    <x v="0"/>
    <n v="1"/>
    <n v="0"/>
  </r>
  <r>
    <s v="Tiffany M Blake"/>
    <d v="2022-04-28T12:00:00"/>
    <x v="0"/>
    <s v="MA"/>
    <x v="0"/>
    <s v="Full-Time"/>
    <x v="8"/>
    <n v="38000"/>
    <n v="4560"/>
    <n v="1520"/>
    <m/>
    <x v="5"/>
    <n v="11"/>
    <n v="5"/>
    <x v="0"/>
    <n v="1"/>
    <x v="0"/>
    <n v="1"/>
    <n v="0"/>
  </r>
  <r>
    <s v="Christopher Battah"/>
    <d v="2022-05-13T12:00:00"/>
    <x v="0"/>
    <s v="MA"/>
    <x v="0"/>
    <s v="Full-Time"/>
    <x v="8"/>
    <n v="25000"/>
    <n v="1250"/>
    <n v="250"/>
    <m/>
    <x v="7"/>
    <n v="10"/>
    <n v="3"/>
    <x v="0"/>
    <n v="1"/>
    <x v="0"/>
    <n v="1"/>
    <n v="0"/>
  </r>
  <r>
    <s v="Ahlam Aby"/>
    <d v="2022-07-09T12:00:00"/>
    <x v="0"/>
    <s v="MA"/>
    <x v="0"/>
    <s v="Full-Time"/>
    <x v="8"/>
    <n v="63000"/>
    <n v="3780"/>
    <n v="630"/>
    <m/>
    <x v="6"/>
    <n v="10"/>
    <n v="1"/>
    <x v="1"/>
    <n v="1"/>
    <x v="0"/>
    <n v="1"/>
    <n v="0"/>
  </r>
  <r>
    <s v="Ernest Talia"/>
    <d v="2022-09-15T12:00:00"/>
    <x v="4"/>
    <s v="FL"/>
    <x v="0"/>
    <s v="Full-Time"/>
    <x v="8"/>
    <n v="110000"/>
    <n v="6600"/>
    <n v="3300"/>
    <m/>
    <x v="4"/>
    <n v="10"/>
    <n v="2"/>
    <x v="1"/>
    <n v="1"/>
    <x v="0"/>
    <n v="1"/>
    <n v="0"/>
  </r>
  <r>
    <s v="Benny Melendez"/>
    <d v="2022-09-28T12:00:00"/>
    <x v="1"/>
    <s v="CA"/>
    <x v="0"/>
    <s v="Full-Time"/>
    <x v="8"/>
    <n v="41000"/>
    <n v="2870"/>
    <n v="1640"/>
    <m/>
    <x v="7"/>
    <n v="13"/>
    <n v="6"/>
    <x v="3"/>
    <n v="1"/>
    <x v="0"/>
    <n v="1"/>
    <n v="0"/>
  </r>
  <r>
    <s v="Brian Tomasevic"/>
    <d v="2022-10-30T12:00:00"/>
    <x v="2"/>
    <s v="IL"/>
    <x v="0"/>
    <s v="Full-Time"/>
    <x v="8"/>
    <n v="145000"/>
    <n v="8700"/>
    <n v="1450"/>
    <m/>
    <x v="4"/>
    <n v="14"/>
    <n v="5"/>
    <x v="0"/>
    <n v="1"/>
    <x v="0"/>
    <n v="1"/>
    <n v="0"/>
  </r>
  <r>
    <s v="Heela Kraft"/>
    <d v="2022-12-08T12:00:00"/>
    <x v="3"/>
    <s v="NY"/>
    <x v="0"/>
    <s v="Full-Time"/>
    <x v="8"/>
    <n v="45000"/>
    <n v="4500"/>
    <n v="1800"/>
    <m/>
    <x v="5"/>
    <n v="11"/>
    <n v="9"/>
    <x v="2"/>
    <n v="1"/>
    <x v="0"/>
    <n v="1"/>
    <n v="0"/>
  </r>
  <r>
    <s v="Ian Helmer "/>
    <d v="2022-12-13T12:00:00"/>
    <x v="0"/>
    <s v="MA"/>
    <x v="0"/>
    <s v="Full-Time"/>
    <x v="8"/>
    <n v="36000"/>
    <n v="2880"/>
    <n v="1080"/>
    <m/>
    <x v="0"/>
    <n v="12"/>
    <n v="0"/>
    <x v="1"/>
    <n v="1"/>
    <x v="0"/>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827400-10BE-4DEB-ABE2-93F277DA4240}" name="PivotTable1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
  <location ref="B5:C13" firstHeaderRow="1" firstDataRow="1" firstDataCol="1" rowPageCount="1" colPageCount="1"/>
  <pivotFields count="20">
    <pivotField compact="0" outline="0" showAll="0"/>
    <pivotField compact="0" numFmtId="14" outline="0" showAll="0"/>
    <pivotField compact="0" outline="0" showAll="0"/>
    <pivotField compact="0" outline="0" showAll="0"/>
    <pivotField compact="0" outline="0" showAll="0">
      <items count="9">
        <item x="0"/>
        <item x="1"/>
        <item x="2"/>
        <item x="3"/>
        <item x="4"/>
        <item x="5"/>
        <item x="6"/>
        <item x="7"/>
        <item t="default"/>
      </items>
    </pivotField>
    <pivotField compact="0" outline="0" showAll="0"/>
    <pivotField axis="axisPage" compact="0" outline="0" showAll="0">
      <items count="19">
        <item m="1" x="17"/>
        <item m="1" x="10"/>
        <item m="1" x="12"/>
        <item m="1" x="14"/>
        <item m="1" x="16"/>
        <item m="1" x="9"/>
        <item m="1" x="11"/>
        <item m="1" x="13"/>
        <item m="1" x="15"/>
        <item x="0"/>
        <item x="1"/>
        <item x="2"/>
        <item x="3"/>
        <item x="4"/>
        <item x="5"/>
        <item x="6"/>
        <item x="7"/>
        <item x="8"/>
        <item t="default"/>
      </items>
    </pivotField>
    <pivotField compact="0" numFmtId="165" outline="0" showAll="0"/>
    <pivotField compact="0" numFmtId="165" outline="0" showAll="0"/>
    <pivotField compact="0" numFmtId="165" outline="0" showAll="0"/>
    <pivotField compact="0" outline="0" showAll="0"/>
    <pivotField axis="axisRow" compact="0" outline="0" showAll="0">
      <items count="10">
        <item x="6"/>
        <item x="4"/>
        <item x="8"/>
        <item x="3"/>
        <item x="7"/>
        <item x="5"/>
        <item x="0"/>
        <item x="1"/>
        <item x="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dragToRow="0" dragToCol="0" dragToPage="0" showAll="0" defaultSubtotal="0"/>
  </pivotFields>
  <rowFields count="1">
    <field x="11"/>
  </rowFields>
  <rowItems count="8">
    <i>
      <x/>
    </i>
    <i>
      <x v="1"/>
    </i>
    <i>
      <x v="4"/>
    </i>
    <i>
      <x v="5"/>
    </i>
    <i>
      <x v="6"/>
    </i>
    <i>
      <x v="7"/>
    </i>
    <i>
      <x v="8"/>
    </i>
    <i t="grand">
      <x/>
    </i>
  </rowItems>
  <colItems count="1">
    <i/>
  </colItems>
  <pageFields count="1">
    <pageField fld="6" item="17" hier="-1"/>
  </pageFields>
  <dataFields count="1">
    <dataField name="Sum of Hires 2022"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45834EE-84D0-44E5-9BDC-D11F09125F94}" name="PivotTable1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
  <location ref="B25:C30" firstHeaderRow="1" firstDataRow="1" firstDataCol="1" rowPageCount="2" colPageCount="1"/>
  <pivotFields count="20">
    <pivotField compact="0" outline="0" showAll="0"/>
    <pivotField compact="0" numFmtId="14" outline="0" showAll="0"/>
    <pivotField axis="axisPage" compact="0" outline="0" showAll="0">
      <items count="6">
        <item x="0"/>
        <item x="2"/>
        <item x="1"/>
        <item x="4"/>
        <item x="3"/>
        <item t="default"/>
      </items>
    </pivotField>
    <pivotField compact="0" outline="0" showAll="0"/>
    <pivotField compact="0" outline="0" showAll="0">
      <items count="9">
        <item x="0"/>
        <item x="1"/>
        <item x="2"/>
        <item x="3"/>
        <item x="4"/>
        <item x="5"/>
        <item x="6"/>
        <item x="7"/>
        <item t="default"/>
      </items>
    </pivotField>
    <pivotField compact="0" outline="0" showAll="0"/>
    <pivotField axis="axisPage" compact="0" outline="0" showAll="0">
      <items count="19">
        <item m="1" x="17"/>
        <item m="1" x="10"/>
        <item m="1" x="12"/>
        <item m="1" x="14"/>
        <item m="1" x="16"/>
        <item m="1" x="9"/>
        <item m="1" x="11"/>
        <item m="1" x="13"/>
        <item m="1" x="15"/>
        <item x="0"/>
        <item x="1"/>
        <item x="2"/>
        <item x="3"/>
        <item x="4"/>
        <item x="5"/>
        <item x="6"/>
        <item x="7"/>
        <item x="8"/>
        <item t="default"/>
      </items>
    </pivotField>
    <pivotField compact="0" numFmtId="165" outline="0" showAll="0"/>
    <pivotField compact="0" numFmtId="165" outline="0" showAll="0"/>
    <pivotField compact="0" numFmtId="165" outline="0" showAll="0"/>
    <pivotField compact="0" outline="0" showAll="0"/>
    <pivotField compact="0" outline="0" showAll="0"/>
    <pivotField compact="0" outline="0" showAll="0"/>
    <pivotField compact="0" outline="0" showAll="0"/>
    <pivotField axis="axisRow" compact="0" outline="0" showAll="0">
      <items count="5">
        <item x="2"/>
        <item x="3"/>
        <item x="0"/>
        <item x="1"/>
        <item t="default"/>
      </items>
    </pivotField>
    <pivotField compact="0" outline="0" showAll="0"/>
    <pivotField compact="0" outline="0" showAll="0"/>
    <pivotField compact="0" outline="0" showAll="0"/>
    <pivotField compact="0" outline="0" showAll="0"/>
    <pivotField dataField="1" compact="0" outline="0" dragToRow="0" dragToCol="0" dragToPage="0" showAll="0" defaultSubtotal="0"/>
  </pivotFields>
  <rowFields count="1">
    <field x="14"/>
  </rowFields>
  <rowItems count="5">
    <i>
      <x/>
    </i>
    <i>
      <x v="1"/>
    </i>
    <i>
      <x v="2"/>
    </i>
    <i>
      <x v="3"/>
    </i>
    <i t="grand">
      <x/>
    </i>
  </rowItems>
  <colItems count="1">
    <i/>
  </colItems>
  <pageFields count="2">
    <pageField fld="6" hier="-1"/>
    <pageField fld="2" item="3" hier="-1"/>
  </pageFields>
  <dataFields count="1">
    <dataField name="Sum of Turnover Rate" fld="19" baseField="0" baseItem="0" numFmtId="9"/>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405" totalsRowShown="0" headerRowDxfId="21" dataDxfId="20">
  <autoFilter ref="A1:S405" xr:uid="{00000000-0009-0000-0100-000001000000}"/>
  <tableColumns count="19">
    <tableColumn id="1" xr3:uid="{00000000-0010-0000-0000-000001000000}" name="Full Name" dataDxfId="19"/>
    <tableColumn id="2" xr3:uid="{00000000-0010-0000-0000-000002000000}" name="Hire Date" dataDxfId="18"/>
    <tableColumn id="3" xr3:uid="{00000000-0010-0000-0000-000003000000}" name="Location" dataDxfId="17"/>
    <tableColumn id="4" xr3:uid="{00000000-0010-0000-0000-000004000000}" name="State" dataDxfId="16"/>
    <tableColumn id="5" xr3:uid="{00000000-0010-0000-0000-000005000000}" name="Termination Date" dataDxfId="15"/>
    <tableColumn id="6" xr3:uid="{00000000-0010-0000-0000-000006000000}" name="Employment Type" dataDxfId="14"/>
    <tableColumn id="7" xr3:uid="{00000000-0010-0000-0000-000007000000}" name="Year" dataDxfId="13">
      <calculatedColumnFormula>YEAR(Table1[[#This Row],[Hire Date]])</calculatedColumnFormula>
    </tableColumn>
    <tableColumn id="8" xr3:uid="{00000000-0010-0000-0000-000008000000}" name="Base Salary" dataDxfId="12"/>
    <tableColumn id="9" xr3:uid="{00000000-0010-0000-0000-000009000000}" name="Bonus" dataDxfId="11"/>
    <tableColumn id="10" xr3:uid="{00000000-0010-0000-0000-00000A000000}" name="Overtime" dataDxfId="10"/>
    <tableColumn id="11" xr3:uid="{00000000-0010-0000-0000-00000B000000}" name="Commission" dataDxfId="9"/>
    <tableColumn id="13" xr3:uid="{00000000-0010-0000-0000-00000D000000}" name="Department" dataDxfId="8"/>
    <tableColumn id="14" xr3:uid="{00000000-0010-0000-0000-00000E000000}" name="PTO Days" dataDxfId="7"/>
    <tableColumn id="15" xr3:uid="{00000000-0010-0000-0000-00000F000000}" name="Sick Days" dataDxfId="6"/>
    <tableColumn id="16" xr3:uid="{00000000-0010-0000-0000-000010000000}" name="Performance Score" dataDxfId="5"/>
    <tableColumn id="12" xr3:uid="{D29346DD-5A2D-4F3D-9D7E-43D1BCA68098}" name="Status" dataDxfId="4">
      <calculatedColumnFormula>IF(Table1[[#This Row],[Termination Date]]&gt;0,0,1)</calculatedColumnFormula>
    </tableColumn>
    <tableColumn id="17" xr3:uid="{23CE347C-3B54-47A7-9EDC-2228E466E487}" name="Separations" dataDxfId="3">
      <calculatedColumnFormula>IF(Table1[[#This Row],[Termination Date]]&gt;0,1,0)</calculatedColumnFormula>
    </tableColumn>
    <tableColumn id="18" xr3:uid="{6F33F184-A32F-42EF-90D7-9EA77C663F1F}" name="Hires 2022" dataDxfId="2">
      <calculatedColumnFormula>IF(Table1[[#This Row],[Hire Date]]&gt;=DATE(2022,1,1),1,0)</calculatedColumnFormula>
    </tableColumn>
    <tableColumn id="19" xr3:uid="{D8910F9D-9F51-48E2-A1A3-EE52EB18CB95}" name="Separated 2022" dataDxfId="1">
      <calculatedColumnFormula>IF(Table1[[#This Row],[Termination Date]]&gt;=DATE(2022,1,1),1,0)</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A1:V405"/>
  <sheetViews>
    <sheetView tabSelected="1" zoomScale="250" zoomScaleNormal="250" workbookViewId="0">
      <pane xSplit="1" ySplit="1" topLeftCell="B2" activePane="bottomRight" state="frozen"/>
      <selection pane="topRight" activeCell="B1" sqref="B1"/>
      <selection pane="bottomLeft" activeCell="A2" sqref="A2"/>
      <selection pane="bottomRight" activeCell="A12" sqref="A12"/>
    </sheetView>
  </sheetViews>
  <sheetFormatPr defaultRowHeight="11.25" x14ac:dyDescent="0.2"/>
  <cols>
    <col min="1" max="1" width="18.140625" style="3" bestFit="1" customWidth="1"/>
    <col min="2" max="2" width="10.7109375" style="4" bestFit="1" customWidth="1"/>
    <col min="3" max="3" width="11.42578125" style="4" bestFit="1" customWidth="1"/>
    <col min="4" max="4" width="6.5703125" style="4" customWidth="1"/>
    <col min="5" max="5" width="14.7109375" style="4" customWidth="1"/>
    <col min="6" max="6" width="15" style="4" customWidth="1"/>
    <col min="7" max="7" width="8.140625" style="3" customWidth="1"/>
    <col min="8" max="8" width="10.28515625" style="5" customWidth="1"/>
    <col min="9" max="9" width="9.42578125" style="5" customWidth="1"/>
    <col min="10" max="10" width="9.42578125" style="5" bestFit="1" customWidth="1"/>
    <col min="11" max="11" width="11.140625" style="5" customWidth="1"/>
    <col min="12" max="12" width="13.28515625" style="3" bestFit="1" customWidth="1"/>
    <col min="13" max="14" width="9" style="3" customWidth="1"/>
    <col min="15" max="15" width="15.7109375" style="3" customWidth="1"/>
    <col min="16" max="18" width="9.140625" style="3"/>
    <col min="19" max="19" width="10.42578125" style="3" bestFit="1" customWidth="1"/>
    <col min="20" max="16384" width="9.140625" style="3"/>
  </cols>
  <sheetData>
    <row r="1" spans="1:21" s="52" customFormat="1" ht="24" x14ac:dyDescent="0.2">
      <c r="A1" s="49" t="s">
        <v>18</v>
      </c>
      <c r="B1" s="50" t="s">
        <v>13</v>
      </c>
      <c r="C1" s="50" t="s">
        <v>123</v>
      </c>
      <c r="D1" s="50" t="s">
        <v>127</v>
      </c>
      <c r="E1" s="50" t="s">
        <v>126</v>
      </c>
      <c r="F1" s="50" t="s">
        <v>116</v>
      </c>
      <c r="G1" s="49" t="s">
        <v>8</v>
      </c>
      <c r="H1" s="51" t="s">
        <v>138</v>
      </c>
      <c r="I1" s="51" t="s">
        <v>14</v>
      </c>
      <c r="J1" s="51" t="s">
        <v>15</v>
      </c>
      <c r="K1" s="51" t="s">
        <v>122</v>
      </c>
      <c r="L1" s="49" t="s">
        <v>0</v>
      </c>
      <c r="M1" s="49" t="s">
        <v>121</v>
      </c>
      <c r="N1" s="49" t="s">
        <v>12</v>
      </c>
      <c r="O1" s="49" t="s">
        <v>114</v>
      </c>
      <c r="P1" s="49" t="s">
        <v>232</v>
      </c>
      <c r="Q1" s="49" t="s">
        <v>231</v>
      </c>
      <c r="R1" s="49" t="s">
        <v>238</v>
      </c>
      <c r="S1" s="52" t="s">
        <v>239</v>
      </c>
      <c r="U1" s="52" t="s">
        <v>233</v>
      </c>
    </row>
    <row r="2" spans="1:21" x14ac:dyDescent="0.2">
      <c r="A2" s="3" t="s">
        <v>107</v>
      </c>
      <c r="B2" s="4">
        <v>41772.5</v>
      </c>
      <c r="C2" s="4" t="s">
        <v>124</v>
      </c>
      <c r="D2" s="4" t="s">
        <v>128</v>
      </c>
      <c r="F2" s="4" t="s">
        <v>117</v>
      </c>
      <c r="G2" s="3">
        <f>YEAR(Table1[[#This Row],[Hire Date]])</f>
        <v>2014</v>
      </c>
      <c r="H2" s="5">
        <v>89000</v>
      </c>
      <c r="I2" s="5">
        <v>6230</v>
      </c>
      <c r="J2" s="5">
        <v>0</v>
      </c>
      <c r="L2" s="3" t="s">
        <v>4</v>
      </c>
      <c r="M2" s="3">
        <v>14</v>
      </c>
      <c r="N2" s="3">
        <v>2</v>
      </c>
      <c r="O2" s="3">
        <v>4</v>
      </c>
      <c r="P2" s="3">
        <f>IF(Table1[[#This Row],[Termination Date]]&gt;0,0,1)</f>
        <v>1</v>
      </c>
      <c r="Q2" s="3">
        <f>IF(Table1[[#This Row],[Termination Date]]&gt;0,1,0)</f>
        <v>0</v>
      </c>
      <c r="R2" s="3">
        <f>IF(Table1[[#This Row],[Hire Date]]&gt;=DATE(2022,1,1),1,0)</f>
        <v>0</v>
      </c>
      <c r="S2" s="3">
        <f>IF(Table1[[#This Row],[Termination Date]]&gt;=DATE(2022,1,1),1,0)</f>
        <v>0</v>
      </c>
      <c r="U2" s="4">
        <v>44562</v>
      </c>
    </row>
    <row r="3" spans="1:21" x14ac:dyDescent="0.2">
      <c r="A3" s="3" t="s">
        <v>90</v>
      </c>
      <c r="B3" s="4">
        <v>41858.5</v>
      </c>
      <c r="C3" s="4" t="s">
        <v>124</v>
      </c>
      <c r="D3" s="4" t="s">
        <v>128</v>
      </c>
      <c r="F3" s="4" t="s">
        <v>117</v>
      </c>
      <c r="G3" s="3">
        <f>YEAR(Table1[[#This Row],[Hire Date]])</f>
        <v>2014</v>
      </c>
      <c r="H3" s="5">
        <v>72000</v>
      </c>
      <c r="I3" s="5">
        <v>7920</v>
      </c>
      <c r="J3" s="5">
        <v>2880</v>
      </c>
      <c r="L3" s="3" t="s">
        <v>10</v>
      </c>
      <c r="M3" s="3">
        <v>14</v>
      </c>
      <c r="N3" s="3">
        <v>1</v>
      </c>
      <c r="O3" s="3">
        <v>5</v>
      </c>
      <c r="P3" s="3">
        <f>IF(Table1[[#This Row],[Termination Date]]&gt;0,0,1)</f>
        <v>1</v>
      </c>
      <c r="Q3" s="3">
        <f>IF(Table1[[#This Row],[Termination Date]]&gt;0,1,0)</f>
        <v>0</v>
      </c>
      <c r="R3" s="3">
        <f>IF(Table1[[#This Row],[Hire Date]]&gt;=DATE(2022,1,1),1,0)</f>
        <v>0</v>
      </c>
      <c r="S3" s="3">
        <f>IF(Table1[[#This Row],[Termination Date]]&gt;=DATE(2022,1,1),1,0)</f>
        <v>0</v>
      </c>
    </row>
    <row r="4" spans="1:21" x14ac:dyDescent="0.2">
      <c r="A4" s="3" t="s">
        <v>48</v>
      </c>
      <c r="B4" s="4">
        <v>41875.5</v>
      </c>
      <c r="C4" s="4" t="s">
        <v>124</v>
      </c>
      <c r="D4" s="4" t="s">
        <v>128</v>
      </c>
      <c r="F4" s="4" t="s">
        <v>117</v>
      </c>
      <c r="G4" s="3">
        <f>YEAR(Table1[[#This Row],[Hire Date]])</f>
        <v>2014</v>
      </c>
      <c r="H4" s="5">
        <v>45000</v>
      </c>
      <c r="I4" s="5">
        <v>3150</v>
      </c>
      <c r="J4" s="5">
        <v>0</v>
      </c>
      <c r="K4" s="5">
        <v>14000</v>
      </c>
      <c r="L4" s="3" t="s">
        <v>1</v>
      </c>
      <c r="M4" s="3">
        <v>14</v>
      </c>
      <c r="N4" s="3">
        <v>2</v>
      </c>
      <c r="O4" s="3">
        <v>2</v>
      </c>
      <c r="P4" s="3">
        <f>IF(Table1[[#This Row],[Termination Date]]&gt;0,0,1)</f>
        <v>1</v>
      </c>
      <c r="Q4" s="3">
        <f>IF(Table1[[#This Row],[Termination Date]]&gt;0,1,0)</f>
        <v>0</v>
      </c>
      <c r="R4" s="3">
        <f>IF(Table1[[#This Row],[Hire Date]]&gt;=DATE(2022,1,1),1,0)</f>
        <v>0</v>
      </c>
      <c r="S4" s="3">
        <f>IF(Table1[[#This Row],[Termination Date]]&gt;=DATE(2022,1,1),1,0)</f>
        <v>0</v>
      </c>
    </row>
    <row r="5" spans="1:21" x14ac:dyDescent="0.2">
      <c r="A5" s="3" t="s">
        <v>69</v>
      </c>
      <c r="B5" s="4">
        <v>41890.5</v>
      </c>
      <c r="C5" s="4" t="s">
        <v>124</v>
      </c>
      <c r="D5" s="4" t="s">
        <v>128</v>
      </c>
      <c r="F5" s="4" t="s">
        <v>117</v>
      </c>
      <c r="G5" s="3">
        <f>YEAR(Table1[[#This Row],[Hire Date]])</f>
        <v>2014</v>
      </c>
      <c r="H5" s="5">
        <v>58000</v>
      </c>
      <c r="I5" s="5">
        <v>4640</v>
      </c>
      <c r="J5" s="5">
        <v>1740</v>
      </c>
      <c r="L5" s="3" t="s">
        <v>3</v>
      </c>
      <c r="M5" s="3">
        <v>12</v>
      </c>
      <c r="N5" s="3">
        <v>1</v>
      </c>
      <c r="O5" s="3">
        <v>4</v>
      </c>
      <c r="P5" s="3">
        <f>IF(Table1[[#This Row],[Termination Date]]&gt;0,0,1)</f>
        <v>1</v>
      </c>
      <c r="Q5" s="3">
        <f>IF(Table1[[#This Row],[Termination Date]]&gt;0,1,0)</f>
        <v>0</v>
      </c>
      <c r="R5" s="3">
        <f>IF(Table1[[#This Row],[Hire Date]]&gt;=DATE(2022,1,1),1,0)</f>
        <v>0</v>
      </c>
      <c r="S5" s="3">
        <f>IF(Table1[[#This Row],[Termination Date]]&gt;=DATE(2022,1,1),1,0)</f>
        <v>0</v>
      </c>
    </row>
    <row r="6" spans="1:21" x14ac:dyDescent="0.2">
      <c r="A6" s="3" t="s">
        <v>33</v>
      </c>
      <c r="B6" s="4">
        <v>41930.5</v>
      </c>
      <c r="C6" s="4" t="s">
        <v>124</v>
      </c>
      <c r="D6" s="4" t="s">
        <v>128</v>
      </c>
      <c r="F6" s="4" t="s">
        <v>117</v>
      </c>
      <c r="G6" s="3">
        <f>YEAR(Table1[[#This Row],[Hire Date]])</f>
        <v>2014</v>
      </c>
      <c r="H6" s="5">
        <v>34000</v>
      </c>
      <c r="I6" s="5">
        <v>2380</v>
      </c>
      <c r="J6" s="5">
        <v>1020</v>
      </c>
      <c r="L6" s="3" t="s">
        <v>2</v>
      </c>
      <c r="M6" s="3">
        <v>12</v>
      </c>
      <c r="N6" s="3">
        <v>3</v>
      </c>
      <c r="O6" s="3">
        <v>3</v>
      </c>
      <c r="P6" s="3">
        <f>IF(Table1[[#This Row],[Termination Date]]&gt;0,0,1)</f>
        <v>1</v>
      </c>
      <c r="Q6" s="3">
        <f>IF(Table1[[#This Row],[Termination Date]]&gt;0,1,0)</f>
        <v>0</v>
      </c>
      <c r="R6" s="3">
        <f>IF(Table1[[#This Row],[Hire Date]]&gt;=DATE(2022,1,1),1,0)</f>
        <v>0</v>
      </c>
      <c r="S6" s="3">
        <f>IF(Table1[[#This Row],[Termination Date]]&gt;=DATE(2022,1,1),1,0)</f>
        <v>0</v>
      </c>
    </row>
    <row r="7" spans="1:21" x14ac:dyDescent="0.2">
      <c r="A7" s="3" t="s">
        <v>62</v>
      </c>
      <c r="B7" s="4">
        <v>41980.5</v>
      </c>
      <c r="C7" s="4" t="s">
        <v>124</v>
      </c>
      <c r="D7" s="4" t="s">
        <v>128</v>
      </c>
      <c r="F7" s="4" t="s">
        <v>117</v>
      </c>
      <c r="G7" s="3">
        <f>YEAR(Table1[[#This Row],[Hire Date]])</f>
        <v>2014</v>
      </c>
      <c r="H7" s="5">
        <v>54000</v>
      </c>
      <c r="I7" s="5">
        <v>6480</v>
      </c>
      <c r="J7" s="5">
        <v>2160</v>
      </c>
      <c r="L7" s="3" t="s">
        <v>10</v>
      </c>
      <c r="M7" s="3">
        <v>13</v>
      </c>
      <c r="N7" s="3">
        <v>6</v>
      </c>
      <c r="O7" s="3">
        <v>4</v>
      </c>
      <c r="P7" s="3">
        <f>IF(Table1[[#This Row],[Termination Date]]&gt;0,0,1)</f>
        <v>1</v>
      </c>
      <c r="Q7" s="3">
        <f>IF(Table1[[#This Row],[Termination Date]]&gt;0,1,0)</f>
        <v>0</v>
      </c>
      <c r="R7" s="3">
        <f>IF(Table1[[#This Row],[Hire Date]]&gt;=DATE(2022,1,1),1,0)</f>
        <v>0</v>
      </c>
      <c r="S7" s="3">
        <f>IF(Table1[[#This Row],[Termination Date]]&gt;=DATE(2022,1,1),1,0)</f>
        <v>0</v>
      </c>
    </row>
    <row r="8" spans="1:21" x14ac:dyDescent="0.2">
      <c r="A8" s="3" t="s">
        <v>107</v>
      </c>
      <c r="B8" s="4">
        <v>41772.5</v>
      </c>
      <c r="C8" s="4" t="s">
        <v>124</v>
      </c>
      <c r="D8" s="4" t="s">
        <v>128</v>
      </c>
      <c r="F8" s="4" t="s">
        <v>117</v>
      </c>
      <c r="G8" s="3">
        <f>YEAR(Table1[[#This Row],[Hire Date]])</f>
        <v>2014</v>
      </c>
      <c r="H8" s="5">
        <v>92000</v>
      </c>
      <c r="I8" s="5">
        <v>7360</v>
      </c>
      <c r="J8" s="5">
        <v>0</v>
      </c>
      <c r="L8" s="3" t="s">
        <v>4</v>
      </c>
      <c r="M8" s="3">
        <v>13</v>
      </c>
      <c r="N8" s="3">
        <v>6</v>
      </c>
      <c r="O8" s="3">
        <v>3</v>
      </c>
      <c r="P8" s="3">
        <f>IF(Table1[[#This Row],[Termination Date]]&gt;0,0,1)</f>
        <v>1</v>
      </c>
      <c r="Q8" s="3">
        <f>IF(Table1[[#This Row],[Termination Date]]&gt;0,1,0)</f>
        <v>0</v>
      </c>
      <c r="R8" s="3">
        <f>IF(Table1[[#This Row],[Hire Date]]&gt;=DATE(2022,1,1),1,0)</f>
        <v>0</v>
      </c>
      <c r="S8" s="3">
        <f>IF(Table1[[#This Row],[Termination Date]]&gt;=DATE(2022,1,1),1,0)</f>
        <v>0</v>
      </c>
    </row>
    <row r="9" spans="1:21" x14ac:dyDescent="0.2">
      <c r="A9" s="3" t="s">
        <v>90</v>
      </c>
      <c r="B9" s="4">
        <v>41858.5</v>
      </c>
      <c r="C9" s="4" t="s">
        <v>124</v>
      </c>
      <c r="D9" s="4" t="s">
        <v>128</v>
      </c>
      <c r="F9" s="4" t="s">
        <v>117</v>
      </c>
      <c r="G9" s="3">
        <f>YEAR(Table1[[#This Row],[Hire Date]])</f>
        <v>2014</v>
      </c>
      <c r="H9" s="5">
        <v>75000</v>
      </c>
      <c r="I9" s="5">
        <v>5250</v>
      </c>
      <c r="J9" s="5">
        <v>3750</v>
      </c>
      <c r="L9" s="3" t="s">
        <v>10</v>
      </c>
      <c r="M9" s="3">
        <v>14</v>
      </c>
      <c r="N9" s="3">
        <v>9</v>
      </c>
      <c r="O9" s="3">
        <v>5</v>
      </c>
      <c r="P9" s="3">
        <f>IF(Table1[[#This Row],[Termination Date]]&gt;0,0,1)</f>
        <v>1</v>
      </c>
      <c r="Q9" s="3">
        <f>IF(Table1[[#This Row],[Termination Date]]&gt;0,1,0)</f>
        <v>0</v>
      </c>
      <c r="R9" s="3">
        <f>IF(Table1[[#This Row],[Hire Date]]&gt;=DATE(2022,1,1),1,0)</f>
        <v>0</v>
      </c>
      <c r="S9" s="3">
        <f>IF(Table1[[#This Row],[Termination Date]]&gt;=DATE(2022,1,1),1,0)</f>
        <v>0</v>
      </c>
    </row>
    <row r="10" spans="1:21" x14ac:dyDescent="0.2">
      <c r="A10" s="3" t="s">
        <v>48</v>
      </c>
      <c r="B10" s="4">
        <v>41875.5</v>
      </c>
      <c r="C10" s="4" t="s">
        <v>124</v>
      </c>
      <c r="D10" s="4" t="s">
        <v>128</v>
      </c>
      <c r="F10" s="4" t="s">
        <v>117</v>
      </c>
      <c r="G10" s="3">
        <f>YEAR(Table1[[#This Row],[Hire Date]])</f>
        <v>2014</v>
      </c>
      <c r="H10" s="5">
        <v>48000</v>
      </c>
      <c r="I10" s="5">
        <v>2880</v>
      </c>
      <c r="J10" s="5">
        <v>0</v>
      </c>
      <c r="K10" s="5">
        <v>44000</v>
      </c>
      <c r="L10" s="3" t="s">
        <v>1</v>
      </c>
      <c r="M10" s="3">
        <v>15</v>
      </c>
      <c r="N10" s="3">
        <v>3</v>
      </c>
      <c r="O10" s="3">
        <v>4</v>
      </c>
      <c r="P10" s="3">
        <f>IF(Table1[[#This Row],[Termination Date]]&gt;0,0,1)</f>
        <v>1</v>
      </c>
      <c r="Q10" s="3">
        <f>IF(Table1[[#This Row],[Termination Date]]&gt;0,1,0)</f>
        <v>0</v>
      </c>
      <c r="R10" s="3">
        <f>IF(Table1[[#This Row],[Hire Date]]&gt;=DATE(2022,1,1),1,0)</f>
        <v>0</v>
      </c>
      <c r="S10" s="3">
        <f>IF(Table1[[#This Row],[Termination Date]]&gt;=DATE(2022,1,1),1,0)</f>
        <v>0</v>
      </c>
    </row>
    <row r="11" spans="1:21" x14ac:dyDescent="0.2">
      <c r="A11" s="3" t="s">
        <v>69</v>
      </c>
      <c r="B11" s="4">
        <v>41890.5</v>
      </c>
      <c r="C11" s="4" t="s">
        <v>124</v>
      </c>
      <c r="D11" s="4" t="s">
        <v>128</v>
      </c>
      <c r="F11" s="4" t="s">
        <v>117</v>
      </c>
      <c r="G11" s="3">
        <f>YEAR(Table1[[#This Row],[Hire Date]])</f>
        <v>2014</v>
      </c>
      <c r="H11" s="5">
        <v>62000</v>
      </c>
      <c r="I11" s="5">
        <v>3100</v>
      </c>
      <c r="J11" s="5">
        <v>3100</v>
      </c>
      <c r="L11" s="3" t="s">
        <v>3</v>
      </c>
      <c r="M11" s="3">
        <v>11</v>
      </c>
      <c r="N11" s="3">
        <v>6</v>
      </c>
      <c r="O11" s="3">
        <v>5</v>
      </c>
      <c r="P11" s="3">
        <f>IF(Table1[[#This Row],[Termination Date]]&gt;0,0,1)</f>
        <v>1</v>
      </c>
      <c r="Q11" s="3">
        <f>IF(Table1[[#This Row],[Termination Date]]&gt;0,1,0)</f>
        <v>0</v>
      </c>
      <c r="R11" s="3">
        <f>IF(Table1[[#This Row],[Hire Date]]&gt;=DATE(2022,1,1),1,0)</f>
        <v>0</v>
      </c>
      <c r="S11" s="3">
        <f>IF(Table1[[#This Row],[Termination Date]]&gt;=DATE(2022,1,1),1,0)</f>
        <v>0</v>
      </c>
    </row>
    <row r="12" spans="1:21" x14ac:dyDescent="0.2">
      <c r="A12" s="3" t="s">
        <v>33</v>
      </c>
      <c r="B12" s="4">
        <v>41930.5</v>
      </c>
      <c r="C12" s="4" t="s">
        <v>124</v>
      </c>
      <c r="D12" s="4" t="s">
        <v>128</v>
      </c>
      <c r="F12" s="4" t="s">
        <v>117</v>
      </c>
      <c r="G12" s="3">
        <f>YEAR(Table1[[#This Row],[Hire Date]])</f>
        <v>2014</v>
      </c>
      <c r="H12" s="5">
        <v>36000</v>
      </c>
      <c r="I12" s="5">
        <v>2520</v>
      </c>
      <c r="J12" s="5">
        <v>1080</v>
      </c>
      <c r="L12" s="3" t="s">
        <v>2</v>
      </c>
      <c r="M12" s="3">
        <v>14</v>
      </c>
      <c r="N12" s="3">
        <v>3</v>
      </c>
      <c r="O12" s="3">
        <v>5</v>
      </c>
      <c r="P12" s="3">
        <f>IF(Table1[[#This Row],[Termination Date]]&gt;0,0,1)</f>
        <v>1</v>
      </c>
      <c r="Q12" s="3">
        <f>IF(Table1[[#This Row],[Termination Date]]&gt;0,1,0)</f>
        <v>0</v>
      </c>
      <c r="R12" s="3">
        <f>IF(Table1[[#This Row],[Hire Date]]&gt;=DATE(2022,1,1),1,0)</f>
        <v>0</v>
      </c>
      <c r="S12" s="3">
        <f>IF(Table1[[#This Row],[Termination Date]]&gt;=DATE(2022,1,1),1,0)</f>
        <v>0</v>
      </c>
    </row>
    <row r="13" spans="1:21" x14ac:dyDescent="0.2">
      <c r="A13" s="3" t="s">
        <v>62</v>
      </c>
      <c r="B13" s="4">
        <v>41980.5</v>
      </c>
      <c r="C13" s="4" t="s">
        <v>124</v>
      </c>
      <c r="D13" s="4" t="s">
        <v>128</v>
      </c>
      <c r="F13" s="4" t="s">
        <v>117</v>
      </c>
      <c r="G13" s="3">
        <f>YEAR(Table1[[#This Row],[Hire Date]])</f>
        <v>2014</v>
      </c>
      <c r="H13" s="5">
        <v>60000</v>
      </c>
      <c r="I13" s="5">
        <v>4200</v>
      </c>
      <c r="J13" s="5">
        <v>2400</v>
      </c>
      <c r="L13" s="3" t="s">
        <v>10</v>
      </c>
      <c r="M13" s="3">
        <v>14</v>
      </c>
      <c r="N13" s="3">
        <v>1</v>
      </c>
      <c r="O13" s="3">
        <v>5</v>
      </c>
      <c r="P13" s="3">
        <f>IF(Table1[[#This Row],[Termination Date]]&gt;0,0,1)</f>
        <v>1</v>
      </c>
      <c r="Q13" s="3">
        <f>IF(Table1[[#This Row],[Termination Date]]&gt;0,1,0)</f>
        <v>0</v>
      </c>
      <c r="R13" s="3">
        <f>IF(Table1[[#This Row],[Hire Date]]&gt;=DATE(2022,1,1),1,0)</f>
        <v>0</v>
      </c>
      <c r="S13" s="3">
        <f>IF(Table1[[#This Row],[Termination Date]]&gt;=DATE(2022,1,1),1,0)</f>
        <v>0</v>
      </c>
    </row>
    <row r="14" spans="1:21" x14ac:dyDescent="0.2">
      <c r="A14" s="3" t="s">
        <v>46</v>
      </c>
      <c r="B14" s="4">
        <v>42017.5</v>
      </c>
      <c r="C14" s="4" t="s">
        <v>131</v>
      </c>
      <c r="D14" s="4" t="s">
        <v>134</v>
      </c>
      <c r="F14" s="4" t="s">
        <v>117</v>
      </c>
      <c r="G14" s="3">
        <f>YEAR(Table1[[#This Row],[Hire Date]])</f>
        <v>2015</v>
      </c>
      <c r="H14" s="5">
        <v>43000</v>
      </c>
      <c r="I14" s="5">
        <v>5160</v>
      </c>
      <c r="J14" s="5">
        <v>0</v>
      </c>
      <c r="K14" s="5">
        <v>42000</v>
      </c>
      <c r="L14" s="3" t="s">
        <v>1</v>
      </c>
      <c r="M14" s="3">
        <v>12</v>
      </c>
      <c r="N14" s="3">
        <v>3</v>
      </c>
      <c r="O14" s="3">
        <v>4</v>
      </c>
      <c r="P14" s="3">
        <f>IF(Table1[[#This Row],[Termination Date]]&gt;0,0,1)</f>
        <v>1</v>
      </c>
      <c r="Q14" s="3">
        <f>IF(Table1[[#This Row],[Termination Date]]&gt;0,1,0)</f>
        <v>0</v>
      </c>
      <c r="R14" s="3">
        <f>IF(Table1[[#This Row],[Hire Date]]&gt;=DATE(2022,1,1),1,0)</f>
        <v>0</v>
      </c>
      <c r="S14" s="3">
        <f>IF(Table1[[#This Row],[Termination Date]]&gt;=DATE(2022,1,1),1,0)</f>
        <v>0</v>
      </c>
    </row>
    <row r="15" spans="1:21" x14ac:dyDescent="0.2">
      <c r="A15" s="3" t="s">
        <v>63</v>
      </c>
      <c r="B15" s="4">
        <v>42096.5</v>
      </c>
      <c r="C15" s="4" t="s">
        <v>131</v>
      </c>
      <c r="D15" s="4" t="s">
        <v>134</v>
      </c>
      <c r="F15" s="4" t="s">
        <v>117</v>
      </c>
      <c r="G15" s="3">
        <f>YEAR(Table1[[#This Row],[Hire Date]])</f>
        <v>2015</v>
      </c>
      <c r="H15" s="5">
        <v>54000</v>
      </c>
      <c r="I15" s="5">
        <v>4320</v>
      </c>
      <c r="J15" s="5">
        <v>0</v>
      </c>
      <c r="L15" s="3" t="s">
        <v>2</v>
      </c>
      <c r="M15" s="3">
        <v>10</v>
      </c>
      <c r="N15" s="3">
        <v>6</v>
      </c>
      <c r="O15" s="3">
        <v>2</v>
      </c>
      <c r="P15" s="3">
        <f>IF(Table1[[#This Row],[Termination Date]]&gt;0,0,1)</f>
        <v>1</v>
      </c>
      <c r="Q15" s="3">
        <f>IF(Table1[[#This Row],[Termination Date]]&gt;0,1,0)</f>
        <v>0</v>
      </c>
      <c r="R15" s="3">
        <f>IF(Table1[[#This Row],[Hire Date]]&gt;=DATE(2022,1,1),1,0)</f>
        <v>0</v>
      </c>
      <c r="S15" s="3">
        <f>IF(Table1[[#This Row],[Termination Date]]&gt;=DATE(2022,1,1),1,0)</f>
        <v>0</v>
      </c>
    </row>
    <row r="16" spans="1:21" x14ac:dyDescent="0.2">
      <c r="A16" s="3" t="s">
        <v>31</v>
      </c>
      <c r="B16" s="4">
        <v>42128.5</v>
      </c>
      <c r="C16" s="4" t="s">
        <v>131</v>
      </c>
      <c r="D16" s="4" t="s">
        <v>134</v>
      </c>
      <c r="F16" s="4" t="s">
        <v>117</v>
      </c>
      <c r="G16" s="3">
        <f>YEAR(Table1[[#This Row],[Hire Date]])</f>
        <v>2015</v>
      </c>
      <c r="H16" s="5">
        <v>32000</v>
      </c>
      <c r="I16" s="5">
        <v>2560</v>
      </c>
      <c r="J16" s="5">
        <v>0</v>
      </c>
      <c r="L16" s="3" t="s">
        <v>10</v>
      </c>
      <c r="M16" s="3">
        <v>14</v>
      </c>
      <c r="N16" s="3">
        <v>9</v>
      </c>
      <c r="O16" s="3">
        <v>5</v>
      </c>
      <c r="P16" s="3">
        <f>IF(Table1[[#This Row],[Termination Date]]&gt;0,0,1)</f>
        <v>1</v>
      </c>
      <c r="Q16" s="3">
        <f>IF(Table1[[#This Row],[Termination Date]]&gt;0,1,0)</f>
        <v>0</v>
      </c>
      <c r="R16" s="3">
        <f>IF(Table1[[#This Row],[Hire Date]]&gt;=DATE(2022,1,1),1,0)</f>
        <v>0</v>
      </c>
      <c r="S16" s="3">
        <f>IF(Table1[[#This Row],[Termination Date]]&gt;=DATE(2022,1,1),1,0)</f>
        <v>0</v>
      </c>
    </row>
    <row r="17" spans="1:19" x14ac:dyDescent="0.2">
      <c r="A17" s="3" t="s">
        <v>45</v>
      </c>
      <c r="B17" s="4">
        <v>42134.5</v>
      </c>
      <c r="C17" s="4" t="s">
        <v>132</v>
      </c>
      <c r="D17" s="4" t="s">
        <v>135</v>
      </c>
      <c r="F17" s="4" t="s">
        <v>117</v>
      </c>
      <c r="G17" s="3">
        <f>YEAR(Table1[[#This Row],[Hire Date]])</f>
        <v>2015</v>
      </c>
      <c r="H17" s="5">
        <v>43000</v>
      </c>
      <c r="I17" s="5">
        <v>3440</v>
      </c>
      <c r="J17" s="5">
        <v>0</v>
      </c>
      <c r="K17" s="5">
        <v>22000</v>
      </c>
      <c r="L17" s="3" t="s">
        <v>1</v>
      </c>
      <c r="M17" s="3">
        <v>14</v>
      </c>
      <c r="N17" s="3">
        <v>7</v>
      </c>
      <c r="O17" s="3">
        <v>5</v>
      </c>
      <c r="P17" s="3">
        <f>IF(Table1[[#This Row],[Termination Date]]&gt;0,0,1)</f>
        <v>1</v>
      </c>
      <c r="Q17" s="3">
        <f>IF(Table1[[#This Row],[Termination Date]]&gt;0,1,0)</f>
        <v>0</v>
      </c>
      <c r="R17" s="3">
        <f>IF(Table1[[#This Row],[Hire Date]]&gt;=DATE(2022,1,1),1,0)</f>
        <v>0</v>
      </c>
      <c r="S17" s="3">
        <f>IF(Table1[[#This Row],[Termination Date]]&gt;=DATE(2022,1,1),1,0)</f>
        <v>0</v>
      </c>
    </row>
    <row r="18" spans="1:19" x14ac:dyDescent="0.2">
      <c r="A18" s="3" t="s">
        <v>77</v>
      </c>
      <c r="B18" s="4">
        <v>42178.5</v>
      </c>
      <c r="C18" s="4" t="s">
        <v>132</v>
      </c>
      <c r="D18" s="4" t="s">
        <v>135</v>
      </c>
      <c r="F18" s="4" t="s">
        <v>117</v>
      </c>
      <c r="G18" s="3">
        <f>YEAR(Table1[[#This Row],[Hire Date]])</f>
        <v>2015</v>
      </c>
      <c r="H18" s="5">
        <v>63000</v>
      </c>
      <c r="I18" s="5">
        <v>3780</v>
      </c>
      <c r="J18" s="5">
        <v>0</v>
      </c>
      <c r="L18" s="3" t="s">
        <v>11</v>
      </c>
      <c r="M18" s="3">
        <v>12</v>
      </c>
      <c r="N18" s="3">
        <v>9</v>
      </c>
      <c r="O18" s="3">
        <v>3</v>
      </c>
      <c r="P18" s="3">
        <f>IF(Table1[[#This Row],[Termination Date]]&gt;0,0,1)</f>
        <v>1</v>
      </c>
      <c r="Q18" s="3">
        <f>IF(Table1[[#This Row],[Termination Date]]&gt;0,1,0)</f>
        <v>0</v>
      </c>
      <c r="R18" s="3">
        <f>IF(Table1[[#This Row],[Hire Date]]&gt;=DATE(2022,1,1),1,0)</f>
        <v>0</v>
      </c>
      <c r="S18" s="3">
        <f>IF(Table1[[#This Row],[Termination Date]]&gt;=DATE(2022,1,1),1,0)</f>
        <v>0</v>
      </c>
    </row>
    <row r="19" spans="1:19" x14ac:dyDescent="0.2">
      <c r="A19" s="3" t="s">
        <v>109</v>
      </c>
      <c r="B19" s="4">
        <v>42265.5</v>
      </c>
      <c r="C19" s="4" t="s">
        <v>132</v>
      </c>
      <c r="D19" s="4" t="s">
        <v>135</v>
      </c>
      <c r="F19" s="4" t="s">
        <v>117</v>
      </c>
      <c r="G19" s="3">
        <f>YEAR(Table1[[#This Row],[Hire Date]])</f>
        <v>2015</v>
      </c>
      <c r="H19" s="5">
        <v>105000</v>
      </c>
      <c r="I19" s="5">
        <v>9450</v>
      </c>
      <c r="J19" s="5">
        <v>3150</v>
      </c>
      <c r="L19" s="3" t="s">
        <v>10</v>
      </c>
      <c r="M19" s="3">
        <v>10</v>
      </c>
      <c r="N19" s="3">
        <v>1</v>
      </c>
      <c r="O19" s="3">
        <v>3</v>
      </c>
      <c r="P19" s="3">
        <f>IF(Table1[[#This Row],[Termination Date]]&gt;0,0,1)</f>
        <v>1</v>
      </c>
      <c r="Q19" s="3">
        <f>IF(Table1[[#This Row],[Termination Date]]&gt;0,1,0)</f>
        <v>0</v>
      </c>
      <c r="R19" s="3">
        <f>IF(Table1[[#This Row],[Hire Date]]&gt;=DATE(2022,1,1),1,0)</f>
        <v>0</v>
      </c>
      <c r="S19" s="3">
        <f>IF(Table1[[#This Row],[Termination Date]]&gt;=DATE(2022,1,1),1,0)</f>
        <v>0</v>
      </c>
    </row>
    <row r="20" spans="1:19" x14ac:dyDescent="0.2">
      <c r="A20" s="3" t="s">
        <v>85</v>
      </c>
      <c r="B20" s="4">
        <v>42283.5</v>
      </c>
      <c r="C20" s="4" t="s">
        <v>132</v>
      </c>
      <c r="D20" s="4" t="s">
        <v>135</v>
      </c>
      <c r="F20" s="4" t="s">
        <v>117</v>
      </c>
      <c r="G20" s="3">
        <f>YEAR(Table1[[#This Row],[Hire Date]])</f>
        <v>2015</v>
      </c>
      <c r="H20" s="5">
        <v>66000</v>
      </c>
      <c r="I20" s="5">
        <v>3960</v>
      </c>
      <c r="J20" s="5">
        <v>3300</v>
      </c>
      <c r="L20" s="3" t="s">
        <v>5</v>
      </c>
      <c r="M20" s="3">
        <v>13</v>
      </c>
      <c r="N20" s="3">
        <v>3</v>
      </c>
      <c r="O20" s="3">
        <v>5</v>
      </c>
      <c r="P20" s="3">
        <f>IF(Table1[[#This Row],[Termination Date]]&gt;0,0,1)</f>
        <v>1</v>
      </c>
      <c r="Q20" s="3">
        <f>IF(Table1[[#This Row],[Termination Date]]&gt;0,1,0)</f>
        <v>0</v>
      </c>
      <c r="R20" s="3">
        <f>IF(Table1[[#This Row],[Hire Date]]&gt;=DATE(2022,1,1),1,0)</f>
        <v>0</v>
      </c>
      <c r="S20" s="3">
        <f>IF(Table1[[#This Row],[Termination Date]]&gt;=DATE(2022,1,1),1,0)</f>
        <v>0</v>
      </c>
    </row>
    <row r="21" spans="1:19" x14ac:dyDescent="0.2">
      <c r="A21" s="3" t="s">
        <v>25</v>
      </c>
      <c r="B21" s="4">
        <v>42298.5</v>
      </c>
      <c r="C21" s="4" t="s">
        <v>124</v>
      </c>
      <c r="D21" s="4" t="s">
        <v>128</v>
      </c>
      <c r="F21" s="4" t="s">
        <v>117</v>
      </c>
      <c r="G21" s="3">
        <f>YEAR(Table1[[#This Row],[Hire Date]])</f>
        <v>2015</v>
      </c>
      <c r="H21" s="5">
        <v>28000</v>
      </c>
      <c r="I21" s="5">
        <v>1680</v>
      </c>
      <c r="J21" s="5">
        <v>840</v>
      </c>
      <c r="L21" s="3" t="s">
        <v>10</v>
      </c>
      <c r="M21" s="3">
        <v>11</v>
      </c>
      <c r="N21" s="3">
        <v>3</v>
      </c>
      <c r="O21" s="3">
        <v>3</v>
      </c>
      <c r="P21" s="3">
        <f>IF(Table1[[#This Row],[Termination Date]]&gt;0,0,1)</f>
        <v>1</v>
      </c>
      <c r="Q21" s="3">
        <f>IF(Table1[[#This Row],[Termination Date]]&gt;0,1,0)</f>
        <v>0</v>
      </c>
      <c r="R21" s="3">
        <f>IF(Table1[[#This Row],[Hire Date]]&gt;=DATE(2022,1,1),1,0)</f>
        <v>0</v>
      </c>
      <c r="S21" s="3">
        <f>IF(Table1[[#This Row],[Termination Date]]&gt;=DATE(2022,1,1),1,0)</f>
        <v>0</v>
      </c>
    </row>
    <row r="22" spans="1:19" x14ac:dyDescent="0.2">
      <c r="A22" s="3" t="s">
        <v>71</v>
      </c>
      <c r="B22" s="4">
        <v>42299.5</v>
      </c>
      <c r="C22" s="4" t="s">
        <v>124</v>
      </c>
      <c r="D22" s="4" t="s">
        <v>128</v>
      </c>
      <c r="F22" s="4" t="s">
        <v>117</v>
      </c>
      <c r="G22" s="3">
        <f>YEAR(Table1[[#This Row],[Hire Date]])</f>
        <v>2015</v>
      </c>
      <c r="H22" s="5">
        <v>59000</v>
      </c>
      <c r="I22" s="5">
        <v>3540</v>
      </c>
      <c r="J22" s="5">
        <v>1770</v>
      </c>
      <c r="L22" s="3" t="s">
        <v>11</v>
      </c>
      <c r="M22" s="3">
        <v>15</v>
      </c>
      <c r="N22" s="3">
        <v>2</v>
      </c>
      <c r="O22" s="3">
        <v>5</v>
      </c>
      <c r="P22" s="3">
        <f>IF(Table1[[#This Row],[Termination Date]]&gt;0,0,1)</f>
        <v>1</v>
      </c>
      <c r="Q22" s="3">
        <f>IF(Table1[[#This Row],[Termination Date]]&gt;0,1,0)</f>
        <v>0</v>
      </c>
      <c r="R22" s="3">
        <f>IF(Table1[[#This Row],[Hire Date]]&gt;=DATE(2022,1,1),1,0)</f>
        <v>0</v>
      </c>
      <c r="S22" s="3">
        <f>IF(Table1[[#This Row],[Termination Date]]&gt;=DATE(2022,1,1),1,0)</f>
        <v>0</v>
      </c>
    </row>
    <row r="23" spans="1:19" x14ac:dyDescent="0.2">
      <c r="A23" s="3" t="s">
        <v>72</v>
      </c>
      <c r="B23" s="4">
        <v>42301.5</v>
      </c>
      <c r="C23" s="4" t="s">
        <v>124</v>
      </c>
      <c r="D23" s="4" t="s">
        <v>128</v>
      </c>
      <c r="F23" s="4" t="s">
        <v>117</v>
      </c>
      <c r="G23" s="3">
        <f>YEAR(Table1[[#This Row],[Hire Date]])</f>
        <v>2015</v>
      </c>
      <c r="H23" s="5">
        <v>59000</v>
      </c>
      <c r="I23" s="5">
        <v>4130</v>
      </c>
      <c r="J23" s="5">
        <v>0</v>
      </c>
      <c r="L23" s="3" t="s">
        <v>11</v>
      </c>
      <c r="M23" s="3">
        <v>13</v>
      </c>
      <c r="N23" s="3">
        <v>0</v>
      </c>
      <c r="O23" s="3">
        <v>4</v>
      </c>
      <c r="P23" s="3">
        <f>IF(Table1[[#This Row],[Termination Date]]&gt;0,0,1)</f>
        <v>1</v>
      </c>
      <c r="Q23" s="3">
        <f>IF(Table1[[#This Row],[Termination Date]]&gt;0,1,0)</f>
        <v>0</v>
      </c>
      <c r="R23" s="3">
        <f>IF(Table1[[#This Row],[Hire Date]]&gt;=DATE(2022,1,1),1,0)</f>
        <v>0</v>
      </c>
      <c r="S23" s="3">
        <f>IF(Table1[[#This Row],[Termination Date]]&gt;=DATE(2022,1,1),1,0)</f>
        <v>0</v>
      </c>
    </row>
    <row r="24" spans="1:19" x14ac:dyDescent="0.2">
      <c r="A24" s="3" t="s">
        <v>70</v>
      </c>
      <c r="B24" s="4">
        <v>42331.5</v>
      </c>
      <c r="C24" s="4" t="s">
        <v>124</v>
      </c>
      <c r="D24" s="4" t="s">
        <v>128</v>
      </c>
      <c r="F24" s="4" t="s">
        <v>117</v>
      </c>
      <c r="G24" s="3">
        <f>YEAR(Table1[[#This Row],[Hire Date]])</f>
        <v>2015</v>
      </c>
      <c r="H24" s="5">
        <v>59000</v>
      </c>
      <c r="I24" s="5">
        <v>3540</v>
      </c>
      <c r="J24" s="5">
        <v>1770</v>
      </c>
      <c r="L24" s="3" t="s">
        <v>7</v>
      </c>
      <c r="M24" s="3">
        <v>13</v>
      </c>
      <c r="N24" s="3">
        <v>1</v>
      </c>
      <c r="O24" s="3">
        <v>3</v>
      </c>
      <c r="P24" s="3">
        <f>IF(Table1[[#This Row],[Termination Date]]&gt;0,0,1)</f>
        <v>1</v>
      </c>
      <c r="Q24" s="3">
        <f>IF(Table1[[#This Row],[Termination Date]]&gt;0,1,0)</f>
        <v>0</v>
      </c>
      <c r="R24" s="3">
        <f>IF(Table1[[#This Row],[Hire Date]]&gt;=DATE(2022,1,1),1,0)</f>
        <v>0</v>
      </c>
      <c r="S24" s="3">
        <f>IF(Table1[[#This Row],[Termination Date]]&gt;=DATE(2022,1,1),1,0)</f>
        <v>0</v>
      </c>
    </row>
    <row r="25" spans="1:19" x14ac:dyDescent="0.2">
      <c r="A25" s="3" t="s">
        <v>80</v>
      </c>
      <c r="B25" s="4">
        <v>42341.5</v>
      </c>
      <c r="C25" s="4" t="s">
        <v>124</v>
      </c>
      <c r="D25" s="4" t="s">
        <v>128</v>
      </c>
      <c r="F25" s="4" t="s">
        <v>117</v>
      </c>
      <c r="G25" s="3">
        <f>YEAR(Table1[[#This Row],[Hire Date]])</f>
        <v>2015</v>
      </c>
      <c r="H25" s="5">
        <v>64000</v>
      </c>
      <c r="I25" s="5">
        <v>5120</v>
      </c>
      <c r="J25" s="5">
        <v>1280</v>
      </c>
      <c r="L25" s="3" t="s">
        <v>2</v>
      </c>
      <c r="M25" s="3">
        <v>11</v>
      </c>
      <c r="N25" s="3">
        <v>4</v>
      </c>
      <c r="O25" s="3">
        <v>2</v>
      </c>
      <c r="P25" s="3">
        <f>IF(Table1[[#This Row],[Termination Date]]&gt;0,0,1)</f>
        <v>1</v>
      </c>
      <c r="Q25" s="3">
        <f>IF(Table1[[#This Row],[Termination Date]]&gt;0,1,0)</f>
        <v>0</v>
      </c>
      <c r="R25" s="3">
        <f>IF(Table1[[#This Row],[Hire Date]]&gt;=DATE(2022,1,1),1,0)</f>
        <v>0</v>
      </c>
      <c r="S25" s="3">
        <f>IF(Table1[[#This Row],[Termination Date]]&gt;=DATE(2022,1,1),1,0)</f>
        <v>0</v>
      </c>
    </row>
    <row r="26" spans="1:19" x14ac:dyDescent="0.2">
      <c r="A26" s="3" t="s">
        <v>66</v>
      </c>
      <c r="B26" s="4">
        <v>42359.5</v>
      </c>
      <c r="C26" s="4" t="s">
        <v>124</v>
      </c>
      <c r="D26" s="4" t="s">
        <v>128</v>
      </c>
      <c r="F26" s="4" t="s">
        <v>117</v>
      </c>
      <c r="G26" s="3">
        <f>YEAR(Table1[[#This Row],[Hire Date]])</f>
        <v>2015</v>
      </c>
      <c r="H26" s="5">
        <v>55000</v>
      </c>
      <c r="I26" s="5">
        <v>3850</v>
      </c>
      <c r="J26" s="5">
        <v>1100</v>
      </c>
      <c r="L26" s="3" t="s">
        <v>11</v>
      </c>
      <c r="M26" s="3">
        <v>14</v>
      </c>
      <c r="N26" s="3">
        <v>4</v>
      </c>
      <c r="O26" s="3">
        <v>2</v>
      </c>
      <c r="P26" s="3">
        <f>IF(Table1[[#This Row],[Termination Date]]&gt;0,0,1)</f>
        <v>1</v>
      </c>
      <c r="Q26" s="3">
        <f>IF(Table1[[#This Row],[Termination Date]]&gt;0,1,0)</f>
        <v>0</v>
      </c>
      <c r="R26" s="3">
        <f>IF(Table1[[#This Row],[Hire Date]]&gt;=DATE(2022,1,1),1,0)</f>
        <v>0</v>
      </c>
      <c r="S26" s="3">
        <f>IF(Table1[[#This Row],[Termination Date]]&gt;=DATE(2022,1,1),1,0)</f>
        <v>0</v>
      </c>
    </row>
    <row r="27" spans="1:19" x14ac:dyDescent="0.2">
      <c r="A27" s="3" t="s">
        <v>94</v>
      </c>
      <c r="B27" s="4">
        <v>42359.5</v>
      </c>
      <c r="C27" s="4" t="s">
        <v>124</v>
      </c>
      <c r="D27" s="4" t="s">
        <v>128</v>
      </c>
      <c r="F27" s="4" t="s">
        <v>117</v>
      </c>
      <c r="G27" s="3">
        <f>YEAR(Table1[[#This Row],[Hire Date]])</f>
        <v>2015</v>
      </c>
      <c r="H27" s="5">
        <v>75000</v>
      </c>
      <c r="I27" s="5">
        <v>3750</v>
      </c>
      <c r="J27" s="5">
        <v>0</v>
      </c>
      <c r="L27" s="3" t="s">
        <v>2</v>
      </c>
      <c r="M27" s="3">
        <v>15</v>
      </c>
      <c r="N27" s="3">
        <v>5</v>
      </c>
      <c r="O27" s="3">
        <v>4</v>
      </c>
      <c r="P27" s="3">
        <f>IF(Table1[[#This Row],[Termination Date]]&gt;0,0,1)</f>
        <v>1</v>
      </c>
      <c r="Q27" s="3">
        <f>IF(Table1[[#This Row],[Termination Date]]&gt;0,1,0)</f>
        <v>0</v>
      </c>
      <c r="R27" s="3">
        <f>IF(Table1[[#This Row],[Hire Date]]&gt;=DATE(2022,1,1),1,0)</f>
        <v>0</v>
      </c>
      <c r="S27" s="3">
        <f>IF(Table1[[#This Row],[Termination Date]]&gt;=DATE(2022,1,1),1,0)</f>
        <v>0</v>
      </c>
    </row>
    <row r="28" spans="1:19" x14ac:dyDescent="0.2">
      <c r="A28" s="3" t="s">
        <v>100</v>
      </c>
      <c r="B28" s="4">
        <v>42362.5</v>
      </c>
      <c r="C28" s="4" t="s">
        <v>124</v>
      </c>
      <c r="D28" s="4" t="s">
        <v>128</v>
      </c>
      <c r="F28" s="4" t="s">
        <v>117</v>
      </c>
      <c r="G28" s="3">
        <f>YEAR(Table1[[#This Row],[Hire Date]])</f>
        <v>2015</v>
      </c>
      <c r="H28" s="5">
        <v>81000</v>
      </c>
      <c r="I28" s="5">
        <v>5670</v>
      </c>
      <c r="J28" s="5">
        <v>2430</v>
      </c>
      <c r="L28" s="3" t="s">
        <v>6</v>
      </c>
      <c r="M28" s="3">
        <v>15</v>
      </c>
      <c r="N28" s="3">
        <v>4</v>
      </c>
      <c r="O28" s="3">
        <v>2</v>
      </c>
      <c r="P28" s="3">
        <f>IF(Table1[[#This Row],[Termination Date]]&gt;0,0,1)</f>
        <v>1</v>
      </c>
      <c r="Q28" s="3">
        <f>IF(Table1[[#This Row],[Termination Date]]&gt;0,1,0)</f>
        <v>0</v>
      </c>
      <c r="R28" s="3">
        <f>IF(Table1[[#This Row],[Hire Date]]&gt;=DATE(2022,1,1),1,0)</f>
        <v>0</v>
      </c>
      <c r="S28" s="3">
        <f>IF(Table1[[#This Row],[Termination Date]]&gt;=DATE(2022,1,1),1,0)</f>
        <v>0</v>
      </c>
    </row>
    <row r="29" spans="1:19" x14ac:dyDescent="0.2">
      <c r="A29" s="3" t="s">
        <v>107</v>
      </c>
      <c r="B29" s="4">
        <v>41772.5</v>
      </c>
      <c r="C29" s="4" t="s">
        <v>124</v>
      </c>
      <c r="D29" s="4" t="s">
        <v>128</v>
      </c>
      <c r="F29" s="4" t="s">
        <v>117</v>
      </c>
      <c r="G29" s="3">
        <f>YEAR(Table1[[#This Row],[Hire Date]])</f>
        <v>2014</v>
      </c>
      <c r="H29" s="5">
        <v>94000</v>
      </c>
      <c r="I29" s="5">
        <v>8460</v>
      </c>
      <c r="J29" s="5">
        <v>2820</v>
      </c>
      <c r="L29" s="3" t="s">
        <v>4</v>
      </c>
      <c r="M29" s="3">
        <v>15</v>
      </c>
      <c r="N29" s="3">
        <v>1</v>
      </c>
      <c r="O29" s="3">
        <v>5</v>
      </c>
      <c r="P29" s="3">
        <f>IF(Table1[[#This Row],[Termination Date]]&gt;0,0,1)</f>
        <v>1</v>
      </c>
      <c r="Q29" s="3">
        <f>IF(Table1[[#This Row],[Termination Date]]&gt;0,1,0)</f>
        <v>0</v>
      </c>
      <c r="R29" s="3">
        <f>IF(Table1[[#This Row],[Hire Date]]&gt;=DATE(2022,1,1),1,0)</f>
        <v>0</v>
      </c>
      <c r="S29" s="3">
        <f>IF(Table1[[#This Row],[Termination Date]]&gt;=DATE(2022,1,1),1,0)</f>
        <v>0</v>
      </c>
    </row>
    <row r="30" spans="1:19" x14ac:dyDescent="0.2">
      <c r="A30" s="3" t="s">
        <v>90</v>
      </c>
      <c r="B30" s="4">
        <v>41858.5</v>
      </c>
      <c r="C30" s="4" t="s">
        <v>124</v>
      </c>
      <c r="D30" s="4" t="s">
        <v>128</v>
      </c>
      <c r="F30" s="4" t="s">
        <v>117</v>
      </c>
      <c r="G30" s="3">
        <f>YEAR(Table1[[#This Row],[Hire Date]])</f>
        <v>2014</v>
      </c>
      <c r="H30" s="5">
        <v>77000</v>
      </c>
      <c r="I30" s="5">
        <v>6160</v>
      </c>
      <c r="J30" s="5">
        <v>3080</v>
      </c>
      <c r="L30" s="3" t="s">
        <v>10</v>
      </c>
      <c r="M30" s="3">
        <v>14</v>
      </c>
      <c r="N30" s="3">
        <v>11</v>
      </c>
      <c r="O30" s="3">
        <v>2</v>
      </c>
      <c r="P30" s="3">
        <f>IF(Table1[[#This Row],[Termination Date]]&gt;0,0,1)</f>
        <v>1</v>
      </c>
      <c r="Q30" s="3">
        <f>IF(Table1[[#This Row],[Termination Date]]&gt;0,1,0)</f>
        <v>0</v>
      </c>
      <c r="R30" s="3">
        <f>IF(Table1[[#This Row],[Hire Date]]&gt;=DATE(2022,1,1),1,0)</f>
        <v>0</v>
      </c>
      <c r="S30" s="3">
        <f>IF(Table1[[#This Row],[Termination Date]]&gt;=DATE(2022,1,1),1,0)</f>
        <v>0</v>
      </c>
    </row>
    <row r="31" spans="1:19" x14ac:dyDescent="0.2">
      <c r="A31" s="3" t="s">
        <v>48</v>
      </c>
      <c r="B31" s="4">
        <v>41875.5</v>
      </c>
      <c r="C31" s="4" t="s">
        <v>124</v>
      </c>
      <c r="D31" s="4" t="s">
        <v>128</v>
      </c>
      <c r="F31" s="4" t="s">
        <v>117</v>
      </c>
      <c r="G31" s="3">
        <f>YEAR(Table1[[#This Row],[Hire Date]])</f>
        <v>2014</v>
      </c>
      <c r="H31" s="5">
        <v>52000</v>
      </c>
      <c r="I31" s="5">
        <v>4680</v>
      </c>
      <c r="J31" s="5">
        <v>0</v>
      </c>
      <c r="K31" s="5">
        <v>38000</v>
      </c>
      <c r="L31" s="3" t="s">
        <v>1</v>
      </c>
      <c r="M31" s="3">
        <v>10</v>
      </c>
      <c r="N31" s="3">
        <v>4</v>
      </c>
      <c r="O31" s="3">
        <v>3</v>
      </c>
      <c r="P31" s="3">
        <f>IF(Table1[[#This Row],[Termination Date]]&gt;0,0,1)</f>
        <v>1</v>
      </c>
      <c r="Q31" s="3">
        <f>IF(Table1[[#This Row],[Termination Date]]&gt;0,1,0)</f>
        <v>0</v>
      </c>
      <c r="R31" s="3">
        <f>IF(Table1[[#This Row],[Hire Date]]&gt;=DATE(2022,1,1),1,0)</f>
        <v>0</v>
      </c>
      <c r="S31" s="3">
        <f>IF(Table1[[#This Row],[Termination Date]]&gt;=DATE(2022,1,1),1,0)</f>
        <v>0</v>
      </c>
    </row>
    <row r="32" spans="1:19" x14ac:dyDescent="0.2">
      <c r="A32" s="3" t="s">
        <v>69</v>
      </c>
      <c r="B32" s="4">
        <v>41890.5</v>
      </c>
      <c r="C32" s="4" t="s">
        <v>124</v>
      </c>
      <c r="D32" s="4" t="s">
        <v>128</v>
      </c>
      <c r="F32" s="4" t="s">
        <v>117</v>
      </c>
      <c r="G32" s="3">
        <f>YEAR(Table1[[#This Row],[Hire Date]])</f>
        <v>2014</v>
      </c>
      <c r="H32" s="5">
        <v>62000</v>
      </c>
      <c r="I32" s="5">
        <v>6200</v>
      </c>
      <c r="J32" s="5">
        <v>0</v>
      </c>
      <c r="L32" s="3" t="s">
        <v>3</v>
      </c>
      <c r="M32" s="3">
        <v>10</v>
      </c>
      <c r="N32" s="3">
        <v>9</v>
      </c>
      <c r="O32" s="3">
        <v>2</v>
      </c>
      <c r="P32" s="3">
        <f>IF(Table1[[#This Row],[Termination Date]]&gt;0,0,1)</f>
        <v>1</v>
      </c>
      <c r="Q32" s="3">
        <f>IF(Table1[[#This Row],[Termination Date]]&gt;0,1,0)</f>
        <v>0</v>
      </c>
      <c r="R32" s="3">
        <f>IF(Table1[[#This Row],[Hire Date]]&gt;=DATE(2022,1,1),1,0)</f>
        <v>0</v>
      </c>
      <c r="S32" s="3">
        <f>IF(Table1[[#This Row],[Termination Date]]&gt;=DATE(2022,1,1),1,0)</f>
        <v>0</v>
      </c>
    </row>
    <row r="33" spans="1:19" x14ac:dyDescent="0.2">
      <c r="A33" s="3" t="s">
        <v>33</v>
      </c>
      <c r="B33" s="4">
        <v>41930.5</v>
      </c>
      <c r="C33" s="4" t="s">
        <v>124</v>
      </c>
      <c r="D33" s="4" t="s">
        <v>128</v>
      </c>
      <c r="F33" s="4" t="s">
        <v>117</v>
      </c>
      <c r="G33" s="3">
        <f>YEAR(Table1[[#This Row],[Hire Date]])</f>
        <v>2014</v>
      </c>
      <c r="H33" s="5">
        <v>38000</v>
      </c>
      <c r="I33" s="5">
        <v>1900</v>
      </c>
      <c r="J33" s="5">
        <v>1520</v>
      </c>
      <c r="L33" s="3" t="s">
        <v>2</v>
      </c>
      <c r="M33" s="3">
        <v>10</v>
      </c>
      <c r="N33" s="3">
        <v>5</v>
      </c>
      <c r="O33" s="3">
        <v>3</v>
      </c>
      <c r="P33" s="3">
        <f>IF(Table1[[#This Row],[Termination Date]]&gt;0,0,1)</f>
        <v>1</v>
      </c>
      <c r="Q33" s="3">
        <f>IF(Table1[[#This Row],[Termination Date]]&gt;0,1,0)</f>
        <v>0</v>
      </c>
      <c r="R33" s="3">
        <f>IF(Table1[[#This Row],[Hire Date]]&gt;=DATE(2022,1,1),1,0)</f>
        <v>0</v>
      </c>
      <c r="S33" s="3">
        <f>IF(Table1[[#This Row],[Termination Date]]&gt;=DATE(2022,1,1),1,0)</f>
        <v>0</v>
      </c>
    </row>
    <row r="34" spans="1:19" x14ac:dyDescent="0.2">
      <c r="A34" s="3" t="s">
        <v>62</v>
      </c>
      <c r="B34" s="4">
        <v>41980.5</v>
      </c>
      <c r="C34" s="4" t="s">
        <v>124</v>
      </c>
      <c r="D34" s="4" t="s">
        <v>128</v>
      </c>
      <c r="F34" s="4" t="s">
        <v>117</v>
      </c>
      <c r="G34" s="3">
        <f>YEAR(Table1[[#This Row],[Hire Date]])</f>
        <v>2014</v>
      </c>
      <c r="H34" s="5">
        <v>63000</v>
      </c>
      <c r="I34" s="5">
        <v>3150</v>
      </c>
      <c r="J34" s="5">
        <v>3150</v>
      </c>
      <c r="L34" s="3" t="s">
        <v>10</v>
      </c>
      <c r="M34" s="3">
        <v>13</v>
      </c>
      <c r="N34" s="3">
        <v>1</v>
      </c>
      <c r="O34" s="3">
        <v>3</v>
      </c>
      <c r="P34" s="3">
        <f>IF(Table1[[#This Row],[Termination Date]]&gt;0,0,1)</f>
        <v>1</v>
      </c>
      <c r="Q34" s="3">
        <f>IF(Table1[[#This Row],[Termination Date]]&gt;0,1,0)</f>
        <v>0</v>
      </c>
      <c r="R34" s="3">
        <f>IF(Table1[[#This Row],[Hire Date]]&gt;=DATE(2022,1,1),1,0)</f>
        <v>0</v>
      </c>
      <c r="S34" s="3">
        <f>IF(Table1[[#This Row],[Termination Date]]&gt;=DATE(2022,1,1),1,0)</f>
        <v>0</v>
      </c>
    </row>
    <row r="35" spans="1:19" x14ac:dyDescent="0.2">
      <c r="A35" s="3" t="s">
        <v>46</v>
      </c>
      <c r="B35" s="4">
        <v>42017.5</v>
      </c>
      <c r="C35" s="4" t="s">
        <v>131</v>
      </c>
      <c r="D35" s="4" t="s">
        <v>134</v>
      </c>
      <c r="F35" s="4" t="s">
        <v>117</v>
      </c>
      <c r="G35" s="3">
        <f>YEAR(Table1[[#This Row],[Hire Date]])</f>
        <v>2015</v>
      </c>
      <c r="H35" s="5">
        <v>45000</v>
      </c>
      <c r="I35" s="5">
        <v>4050</v>
      </c>
      <c r="J35" s="5">
        <v>0</v>
      </c>
      <c r="K35" s="5">
        <v>55000</v>
      </c>
      <c r="L35" s="3" t="s">
        <v>1</v>
      </c>
      <c r="M35" s="3">
        <v>14</v>
      </c>
      <c r="N35" s="3">
        <v>7</v>
      </c>
      <c r="O35" s="3">
        <v>3</v>
      </c>
      <c r="P35" s="3">
        <f>IF(Table1[[#This Row],[Termination Date]]&gt;0,0,1)</f>
        <v>1</v>
      </c>
      <c r="Q35" s="3">
        <f>IF(Table1[[#This Row],[Termination Date]]&gt;0,1,0)</f>
        <v>0</v>
      </c>
      <c r="R35" s="3">
        <f>IF(Table1[[#This Row],[Hire Date]]&gt;=DATE(2022,1,1),1,0)</f>
        <v>0</v>
      </c>
      <c r="S35" s="3">
        <f>IF(Table1[[#This Row],[Termination Date]]&gt;=DATE(2022,1,1),1,0)</f>
        <v>0</v>
      </c>
    </row>
    <row r="36" spans="1:19" x14ac:dyDescent="0.2">
      <c r="A36" s="3" t="s">
        <v>63</v>
      </c>
      <c r="B36" s="4">
        <v>42096.5</v>
      </c>
      <c r="C36" s="4" t="s">
        <v>131</v>
      </c>
      <c r="D36" s="4" t="s">
        <v>134</v>
      </c>
      <c r="F36" s="4" t="s">
        <v>117</v>
      </c>
      <c r="G36" s="3">
        <f>YEAR(Table1[[#This Row],[Hire Date]])</f>
        <v>2015</v>
      </c>
      <c r="H36" s="5">
        <v>58000</v>
      </c>
      <c r="I36" s="5">
        <v>3480</v>
      </c>
      <c r="J36" s="5">
        <v>1160</v>
      </c>
      <c r="L36" s="3" t="s">
        <v>2</v>
      </c>
      <c r="M36" s="3">
        <v>10</v>
      </c>
      <c r="N36" s="3">
        <v>10</v>
      </c>
      <c r="O36" s="3">
        <v>3</v>
      </c>
      <c r="P36" s="3">
        <f>IF(Table1[[#This Row],[Termination Date]]&gt;0,0,1)</f>
        <v>1</v>
      </c>
      <c r="Q36" s="3">
        <f>IF(Table1[[#This Row],[Termination Date]]&gt;0,1,0)</f>
        <v>0</v>
      </c>
      <c r="R36" s="3">
        <f>IF(Table1[[#This Row],[Hire Date]]&gt;=DATE(2022,1,1),1,0)</f>
        <v>0</v>
      </c>
      <c r="S36" s="3">
        <f>IF(Table1[[#This Row],[Termination Date]]&gt;=DATE(2022,1,1),1,0)</f>
        <v>0</v>
      </c>
    </row>
    <row r="37" spans="1:19" x14ac:dyDescent="0.2">
      <c r="A37" s="3" t="s">
        <v>31</v>
      </c>
      <c r="B37" s="4">
        <v>42128.5</v>
      </c>
      <c r="C37" s="4" t="s">
        <v>131</v>
      </c>
      <c r="D37" s="4" t="s">
        <v>134</v>
      </c>
      <c r="F37" s="4" t="s">
        <v>117</v>
      </c>
      <c r="G37" s="3">
        <f>YEAR(Table1[[#This Row],[Hire Date]])</f>
        <v>2015</v>
      </c>
      <c r="H37" s="5">
        <v>36000</v>
      </c>
      <c r="I37" s="5">
        <v>3240</v>
      </c>
      <c r="J37" s="5">
        <v>720</v>
      </c>
      <c r="L37" s="3" t="s">
        <v>10</v>
      </c>
      <c r="M37" s="3">
        <v>11</v>
      </c>
      <c r="N37" s="3">
        <v>2</v>
      </c>
      <c r="O37" s="3">
        <v>3</v>
      </c>
      <c r="P37" s="3">
        <f>IF(Table1[[#This Row],[Termination Date]]&gt;0,0,1)</f>
        <v>1</v>
      </c>
      <c r="Q37" s="3">
        <f>IF(Table1[[#This Row],[Termination Date]]&gt;0,1,0)</f>
        <v>0</v>
      </c>
      <c r="R37" s="3">
        <f>IF(Table1[[#This Row],[Hire Date]]&gt;=DATE(2022,1,1),1,0)</f>
        <v>0</v>
      </c>
      <c r="S37" s="3">
        <f>IF(Table1[[#This Row],[Termination Date]]&gt;=DATE(2022,1,1),1,0)</f>
        <v>0</v>
      </c>
    </row>
    <row r="38" spans="1:19" x14ac:dyDescent="0.2">
      <c r="A38" s="3" t="s">
        <v>45</v>
      </c>
      <c r="B38" s="4">
        <v>42134.5</v>
      </c>
      <c r="C38" s="4" t="s">
        <v>132</v>
      </c>
      <c r="D38" s="4" t="s">
        <v>135</v>
      </c>
      <c r="F38" s="4" t="s">
        <v>117</v>
      </c>
      <c r="G38" s="3">
        <f>YEAR(Table1[[#This Row],[Hire Date]])</f>
        <v>2015</v>
      </c>
      <c r="H38" s="5">
        <v>45000</v>
      </c>
      <c r="I38" s="5">
        <v>3600</v>
      </c>
      <c r="J38" s="5">
        <v>0</v>
      </c>
      <c r="K38" s="5">
        <v>44000</v>
      </c>
      <c r="L38" s="3" t="s">
        <v>1</v>
      </c>
      <c r="M38" s="3">
        <v>11</v>
      </c>
      <c r="N38" s="3">
        <v>11</v>
      </c>
      <c r="O38" s="3">
        <v>2</v>
      </c>
      <c r="P38" s="3">
        <f>IF(Table1[[#This Row],[Termination Date]]&gt;0,0,1)</f>
        <v>1</v>
      </c>
      <c r="Q38" s="3">
        <f>IF(Table1[[#This Row],[Termination Date]]&gt;0,1,0)</f>
        <v>0</v>
      </c>
      <c r="R38" s="3">
        <f>IF(Table1[[#This Row],[Hire Date]]&gt;=DATE(2022,1,1),1,0)</f>
        <v>0</v>
      </c>
      <c r="S38" s="3">
        <f>IF(Table1[[#This Row],[Termination Date]]&gt;=DATE(2022,1,1),1,0)</f>
        <v>0</v>
      </c>
    </row>
    <row r="39" spans="1:19" x14ac:dyDescent="0.2">
      <c r="A39" s="3" t="s">
        <v>77</v>
      </c>
      <c r="B39" s="4">
        <v>42178.5</v>
      </c>
      <c r="C39" s="4" t="s">
        <v>132</v>
      </c>
      <c r="D39" s="4" t="s">
        <v>135</v>
      </c>
      <c r="F39" s="4" t="s">
        <v>117</v>
      </c>
      <c r="G39" s="3">
        <f>YEAR(Table1[[#This Row],[Hire Date]])</f>
        <v>2015</v>
      </c>
      <c r="H39" s="5">
        <v>65000</v>
      </c>
      <c r="I39" s="5">
        <v>7800</v>
      </c>
      <c r="J39" s="5">
        <v>1950</v>
      </c>
      <c r="L39" s="3" t="s">
        <v>11</v>
      </c>
      <c r="M39" s="3">
        <v>11</v>
      </c>
      <c r="N39" s="3">
        <v>1</v>
      </c>
      <c r="O39" s="3">
        <v>2</v>
      </c>
      <c r="P39" s="3">
        <f>IF(Table1[[#This Row],[Termination Date]]&gt;0,0,1)</f>
        <v>1</v>
      </c>
      <c r="Q39" s="3">
        <f>IF(Table1[[#This Row],[Termination Date]]&gt;0,1,0)</f>
        <v>0</v>
      </c>
      <c r="R39" s="3">
        <f>IF(Table1[[#This Row],[Hire Date]]&gt;=DATE(2022,1,1),1,0)</f>
        <v>0</v>
      </c>
      <c r="S39" s="3">
        <f>IF(Table1[[#This Row],[Termination Date]]&gt;=DATE(2022,1,1),1,0)</f>
        <v>0</v>
      </c>
    </row>
    <row r="40" spans="1:19" x14ac:dyDescent="0.2">
      <c r="A40" s="3" t="s">
        <v>109</v>
      </c>
      <c r="B40" s="4">
        <v>42265.5</v>
      </c>
      <c r="C40" s="4" t="s">
        <v>132</v>
      </c>
      <c r="D40" s="4" t="s">
        <v>135</v>
      </c>
      <c r="F40" s="4" t="s">
        <v>117</v>
      </c>
      <c r="G40" s="3">
        <f>YEAR(Table1[[#This Row],[Hire Date]])</f>
        <v>2015</v>
      </c>
      <c r="H40" s="5">
        <v>107000</v>
      </c>
      <c r="I40" s="5">
        <v>11770</v>
      </c>
      <c r="J40" s="5">
        <v>0</v>
      </c>
      <c r="L40" s="3" t="s">
        <v>10</v>
      </c>
      <c r="M40" s="3">
        <v>12</v>
      </c>
      <c r="N40" s="3">
        <v>9</v>
      </c>
      <c r="O40" s="3">
        <v>2</v>
      </c>
      <c r="P40" s="3">
        <f>IF(Table1[[#This Row],[Termination Date]]&gt;0,0,1)</f>
        <v>1</v>
      </c>
      <c r="Q40" s="3">
        <f>IF(Table1[[#This Row],[Termination Date]]&gt;0,1,0)</f>
        <v>0</v>
      </c>
      <c r="R40" s="3">
        <f>IF(Table1[[#This Row],[Hire Date]]&gt;=DATE(2022,1,1),1,0)</f>
        <v>0</v>
      </c>
      <c r="S40" s="3">
        <f>IF(Table1[[#This Row],[Termination Date]]&gt;=DATE(2022,1,1),1,0)</f>
        <v>0</v>
      </c>
    </row>
    <row r="41" spans="1:19" x14ac:dyDescent="0.2">
      <c r="A41" s="3" t="s">
        <v>85</v>
      </c>
      <c r="B41" s="4">
        <v>42283.5</v>
      </c>
      <c r="C41" s="4" t="s">
        <v>132</v>
      </c>
      <c r="D41" s="4" t="s">
        <v>135</v>
      </c>
      <c r="F41" s="4" t="s">
        <v>117</v>
      </c>
      <c r="G41" s="3">
        <f>YEAR(Table1[[#This Row],[Hire Date]])</f>
        <v>2015</v>
      </c>
      <c r="H41" s="5">
        <v>68000</v>
      </c>
      <c r="I41" s="5">
        <v>4080</v>
      </c>
      <c r="J41" s="5">
        <v>680</v>
      </c>
      <c r="L41" s="3" t="s">
        <v>5</v>
      </c>
      <c r="M41" s="3">
        <v>15</v>
      </c>
      <c r="N41" s="3">
        <v>1</v>
      </c>
      <c r="O41" s="3">
        <v>4</v>
      </c>
      <c r="P41" s="3">
        <f>IF(Table1[[#This Row],[Termination Date]]&gt;0,0,1)</f>
        <v>1</v>
      </c>
      <c r="Q41" s="3">
        <f>IF(Table1[[#This Row],[Termination Date]]&gt;0,1,0)</f>
        <v>0</v>
      </c>
      <c r="R41" s="3">
        <f>IF(Table1[[#This Row],[Hire Date]]&gt;=DATE(2022,1,1),1,0)</f>
        <v>0</v>
      </c>
      <c r="S41" s="3">
        <f>IF(Table1[[#This Row],[Termination Date]]&gt;=DATE(2022,1,1),1,0)</f>
        <v>0</v>
      </c>
    </row>
    <row r="42" spans="1:19" x14ac:dyDescent="0.2">
      <c r="A42" s="3" t="s">
        <v>25</v>
      </c>
      <c r="B42" s="4">
        <v>42298.5</v>
      </c>
      <c r="C42" s="4" t="s">
        <v>124</v>
      </c>
      <c r="D42" s="4" t="s">
        <v>128</v>
      </c>
      <c r="F42" s="4" t="s">
        <v>117</v>
      </c>
      <c r="G42" s="3">
        <f>YEAR(Table1[[#This Row],[Hire Date]])</f>
        <v>2015</v>
      </c>
      <c r="H42" s="5">
        <v>32000</v>
      </c>
      <c r="I42" s="5">
        <v>1600</v>
      </c>
      <c r="J42" s="5">
        <v>1600</v>
      </c>
      <c r="L42" s="3" t="s">
        <v>10</v>
      </c>
      <c r="M42" s="3">
        <v>11</v>
      </c>
      <c r="N42" s="3">
        <v>8</v>
      </c>
      <c r="O42" s="3">
        <v>2</v>
      </c>
      <c r="P42" s="3">
        <f>IF(Table1[[#This Row],[Termination Date]]&gt;0,0,1)</f>
        <v>1</v>
      </c>
      <c r="Q42" s="3">
        <f>IF(Table1[[#This Row],[Termination Date]]&gt;0,1,0)</f>
        <v>0</v>
      </c>
      <c r="R42" s="3">
        <f>IF(Table1[[#This Row],[Hire Date]]&gt;=DATE(2022,1,1),1,0)</f>
        <v>0</v>
      </c>
      <c r="S42" s="3">
        <f>IF(Table1[[#This Row],[Termination Date]]&gt;=DATE(2022,1,1),1,0)</f>
        <v>0</v>
      </c>
    </row>
    <row r="43" spans="1:19" x14ac:dyDescent="0.2">
      <c r="A43" s="3" t="s">
        <v>71</v>
      </c>
      <c r="B43" s="4">
        <v>42299.5</v>
      </c>
      <c r="C43" s="4" t="s">
        <v>124</v>
      </c>
      <c r="D43" s="4" t="s">
        <v>128</v>
      </c>
      <c r="F43" s="4" t="s">
        <v>117</v>
      </c>
      <c r="G43" s="3">
        <f>YEAR(Table1[[#This Row],[Hire Date]])</f>
        <v>2015</v>
      </c>
      <c r="H43" s="5">
        <v>61000</v>
      </c>
      <c r="I43" s="5">
        <v>5490</v>
      </c>
      <c r="J43" s="5">
        <v>610</v>
      </c>
      <c r="L43" s="3" t="s">
        <v>11</v>
      </c>
      <c r="M43" s="3">
        <v>11</v>
      </c>
      <c r="N43" s="3">
        <v>3</v>
      </c>
      <c r="O43" s="3">
        <v>5</v>
      </c>
      <c r="P43" s="3">
        <f>IF(Table1[[#This Row],[Termination Date]]&gt;0,0,1)</f>
        <v>1</v>
      </c>
      <c r="Q43" s="3">
        <f>IF(Table1[[#This Row],[Termination Date]]&gt;0,1,0)</f>
        <v>0</v>
      </c>
      <c r="R43" s="3">
        <f>IF(Table1[[#This Row],[Hire Date]]&gt;=DATE(2022,1,1),1,0)</f>
        <v>0</v>
      </c>
      <c r="S43" s="3">
        <f>IF(Table1[[#This Row],[Termination Date]]&gt;=DATE(2022,1,1),1,0)</f>
        <v>0</v>
      </c>
    </row>
    <row r="44" spans="1:19" x14ac:dyDescent="0.2">
      <c r="A44" s="3" t="s">
        <v>72</v>
      </c>
      <c r="B44" s="4">
        <v>42301.5</v>
      </c>
      <c r="C44" s="4" t="s">
        <v>124</v>
      </c>
      <c r="D44" s="4" t="s">
        <v>128</v>
      </c>
      <c r="F44" s="4" t="s">
        <v>117</v>
      </c>
      <c r="G44" s="3">
        <f>YEAR(Table1[[#This Row],[Hire Date]])</f>
        <v>2015</v>
      </c>
      <c r="H44" s="5">
        <v>63000</v>
      </c>
      <c r="I44" s="5">
        <v>4410</v>
      </c>
      <c r="J44" s="5">
        <v>630</v>
      </c>
      <c r="L44" s="3" t="s">
        <v>11</v>
      </c>
      <c r="M44" s="3">
        <v>15</v>
      </c>
      <c r="N44" s="3">
        <v>11</v>
      </c>
      <c r="O44" s="3">
        <v>3</v>
      </c>
      <c r="P44" s="3">
        <f>IF(Table1[[#This Row],[Termination Date]]&gt;0,0,1)</f>
        <v>1</v>
      </c>
      <c r="Q44" s="3">
        <f>IF(Table1[[#This Row],[Termination Date]]&gt;0,1,0)</f>
        <v>0</v>
      </c>
      <c r="R44" s="3">
        <f>IF(Table1[[#This Row],[Hire Date]]&gt;=DATE(2022,1,1),1,0)</f>
        <v>0</v>
      </c>
      <c r="S44" s="3">
        <f>IF(Table1[[#This Row],[Termination Date]]&gt;=DATE(2022,1,1),1,0)</f>
        <v>0</v>
      </c>
    </row>
    <row r="45" spans="1:19" x14ac:dyDescent="0.2">
      <c r="A45" s="3" t="s">
        <v>70</v>
      </c>
      <c r="B45" s="4">
        <v>42331.5</v>
      </c>
      <c r="C45" s="4" t="s">
        <v>124</v>
      </c>
      <c r="D45" s="4" t="s">
        <v>128</v>
      </c>
      <c r="F45" s="4" t="s">
        <v>117</v>
      </c>
      <c r="G45" s="3">
        <f>YEAR(Table1[[#This Row],[Hire Date]])</f>
        <v>2015</v>
      </c>
      <c r="H45" s="5">
        <v>62000</v>
      </c>
      <c r="I45" s="5">
        <v>4340</v>
      </c>
      <c r="J45" s="5">
        <v>0</v>
      </c>
      <c r="L45" s="3" t="s">
        <v>7</v>
      </c>
      <c r="M45" s="3">
        <v>11</v>
      </c>
      <c r="N45" s="3">
        <v>1</v>
      </c>
      <c r="O45" s="3">
        <v>4</v>
      </c>
      <c r="P45" s="3">
        <f>IF(Table1[[#This Row],[Termination Date]]&gt;0,0,1)</f>
        <v>1</v>
      </c>
      <c r="Q45" s="3">
        <f>IF(Table1[[#This Row],[Termination Date]]&gt;0,1,0)</f>
        <v>0</v>
      </c>
      <c r="R45" s="3">
        <f>IF(Table1[[#This Row],[Hire Date]]&gt;=DATE(2022,1,1),1,0)</f>
        <v>0</v>
      </c>
      <c r="S45" s="3">
        <f>IF(Table1[[#This Row],[Termination Date]]&gt;=DATE(2022,1,1),1,0)</f>
        <v>0</v>
      </c>
    </row>
    <row r="46" spans="1:19" x14ac:dyDescent="0.2">
      <c r="A46" s="3" t="s">
        <v>80</v>
      </c>
      <c r="B46" s="4">
        <v>42341.5</v>
      </c>
      <c r="C46" s="4" t="s">
        <v>124</v>
      </c>
      <c r="D46" s="4" t="s">
        <v>128</v>
      </c>
      <c r="F46" s="4" t="s">
        <v>117</v>
      </c>
      <c r="G46" s="3">
        <f>YEAR(Table1[[#This Row],[Hire Date]])</f>
        <v>2015</v>
      </c>
      <c r="H46" s="5">
        <v>67000</v>
      </c>
      <c r="I46" s="5">
        <v>6700</v>
      </c>
      <c r="J46" s="5">
        <v>3350</v>
      </c>
      <c r="L46" s="3" t="s">
        <v>2</v>
      </c>
      <c r="M46" s="3">
        <v>13</v>
      </c>
      <c r="N46" s="3">
        <v>10</v>
      </c>
      <c r="O46" s="3">
        <v>3</v>
      </c>
      <c r="P46" s="3">
        <f>IF(Table1[[#This Row],[Termination Date]]&gt;0,0,1)</f>
        <v>1</v>
      </c>
      <c r="Q46" s="3">
        <f>IF(Table1[[#This Row],[Termination Date]]&gt;0,1,0)</f>
        <v>0</v>
      </c>
      <c r="R46" s="3">
        <f>IF(Table1[[#This Row],[Hire Date]]&gt;=DATE(2022,1,1),1,0)</f>
        <v>0</v>
      </c>
      <c r="S46" s="3">
        <f>IF(Table1[[#This Row],[Termination Date]]&gt;=DATE(2022,1,1),1,0)</f>
        <v>0</v>
      </c>
    </row>
    <row r="47" spans="1:19" x14ac:dyDescent="0.2">
      <c r="A47" s="3" t="s">
        <v>66</v>
      </c>
      <c r="B47" s="4">
        <v>42359.5</v>
      </c>
      <c r="C47" s="4" t="s">
        <v>124</v>
      </c>
      <c r="D47" s="4" t="s">
        <v>128</v>
      </c>
      <c r="F47" s="4" t="s">
        <v>117</v>
      </c>
      <c r="G47" s="3">
        <f>YEAR(Table1[[#This Row],[Hire Date]])</f>
        <v>2015</v>
      </c>
      <c r="H47" s="5">
        <v>58000</v>
      </c>
      <c r="I47" s="5">
        <v>6960</v>
      </c>
      <c r="J47" s="5">
        <v>2900</v>
      </c>
      <c r="L47" s="3" t="s">
        <v>11</v>
      </c>
      <c r="M47" s="3">
        <v>10</v>
      </c>
      <c r="N47" s="3">
        <v>3</v>
      </c>
      <c r="O47" s="3">
        <v>3</v>
      </c>
      <c r="P47" s="3">
        <f>IF(Table1[[#This Row],[Termination Date]]&gt;0,0,1)</f>
        <v>1</v>
      </c>
      <c r="Q47" s="3">
        <f>IF(Table1[[#This Row],[Termination Date]]&gt;0,1,0)</f>
        <v>0</v>
      </c>
      <c r="R47" s="3">
        <f>IF(Table1[[#This Row],[Hire Date]]&gt;=DATE(2022,1,1),1,0)</f>
        <v>0</v>
      </c>
      <c r="S47" s="3">
        <f>IF(Table1[[#This Row],[Termination Date]]&gt;=DATE(2022,1,1),1,0)</f>
        <v>0</v>
      </c>
    </row>
    <row r="48" spans="1:19" x14ac:dyDescent="0.2">
      <c r="A48" s="3" t="s">
        <v>94</v>
      </c>
      <c r="B48" s="4">
        <v>42359.5</v>
      </c>
      <c r="C48" s="4" t="s">
        <v>124</v>
      </c>
      <c r="D48" s="4" t="s">
        <v>128</v>
      </c>
      <c r="F48" s="4" t="s">
        <v>117</v>
      </c>
      <c r="G48" s="3">
        <f>YEAR(Table1[[#This Row],[Hire Date]])</f>
        <v>2015</v>
      </c>
      <c r="H48" s="5">
        <v>76000</v>
      </c>
      <c r="I48" s="5">
        <v>8360</v>
      </c>
      <c r="J48" s="5">
        <v>0</v>
      </c>
      <c r="L48" s="3" t="s">
        <v>2</v>
      </c>
      <c r="M48" s="3">
        <v>15</v>
      </c>
      <c r="N48" s="3">
        <v>11</v>
      </c>
      <c r="O48" s="3">
        <v>4</v>
      </c>
      <c r="P48" s="3">
        <f>IF(Table1[[#This Row],[Termination Date]]&gt;0,0,1)</f>
        <v>1</v>
      </c>
      <c r="Q48" s="3">
        <f>IF(Table1[[#This Row],[Termination Date]]&gt;0,1,0)</f>
        <v>0</v>
      </c>
      <c r="R48" s="3">
        <f>IF(Table1[[#This Row],[Hire Date]]&gt;=DATE(2022,1,1),1,0)</f>
        <v>0</v>
      </c>
      <c r="S48" s="3">
        <f>IF(Table1[[#This Row],[Termination Date]]&gt;=DATE(2022,1,1),1,0)</f>
        <v>0</v>
      </c>
    </row>
    <row r="49" spans="1:19" x14ac:dyDescent="0.2">
      <c r="A49" s="3" t="s">
        <v>100</v>
      </c>
      <c r="B49" s="4">
        <v>42362.5</v>
      </c>
      <c r="C49" s="4" t="s">
        <v>124</v>
      </c>
      <c r="D49" s="4" t="s">
        <v>128</v>
      </c>
      <c r="F49" s="4" t="s">
        <v>117</v>
      </c>
      <c r="G49" s="3">
        <f>YEAR(Table1[[#This Row],[Hire Date]])</f>
        <v>2015</v>
      </c>
      <c r="H49" s="5">
        <v>84000</v>
      </c>
      <c r="I49" s="5">
        <v>9240</v>
      </c>
      <c r="J49" s="5">
        <v>840</v>
      </c>
      <c r="L49" s="3" t="s">
        <v>6</v>
      </c>
      <c r="M49" s="3">
        <v>11</v>
      </c>
      <c r="N49" s="3">
        <v>3</v>
      </c>
      <c r="O49" s="3">
        <v>4</v>
      </c>
      <c r="P49" s="3">
        <f>IF(Table1[[#This Row],[Termination Date]]&gt;0,0,1)</f>
        <v>1</v>
      </c>
      <c r="Q49" s="3">
        <f>IF(Table1[[#This Row],[Termination Date]]&gt;0,1,0)</f>
        <v>0</v>
      </c>
      <c r="R49" s="3">
        <f>IF(Table1[[#This Row],[Hire Date]]&gt;=DATE(2022,1,1),1,0)</f>
        <v>0</v>
      </c>
      <c r="S49" s="3">
        <f>IF(Table1[[#This Row],[Termination Date]]&gt;=DATE(2022,1,1),1,0)</f>
        <v>0</v>
      </c>
    </row>
    <row r="50" spans="1:19" x14ac:dyDescent="0.2">
      <c r="A50" s="3" t="s">
        <v>53</v>
      </c>
      <c r="B50" s="4">
        <v>42372.5</v>
      </c>
      <c r="C50" s="4" t="s">
        <v>124</v>
      </c>
      <c r="D50" s="4" t="s">
        <v>128</v>
      </c>
      <c r="F50" s="4" t="s">
        <v>117</v>
      </c>
      <c r="G50" s="3">
        <f>YEAR(Table1[[#This Row],[Hire Date]])</f>
        <v>2016</v>
      </c>
      <c r="H50" s="5">
        <v>48000</v>
      </c>
      <c r="I50" s="5">
        <v>4800</v>
      </c>
      <c r="J50" s="5">
        <v>1920</v>
      </c>
      <c r="L50" s="3" t="s">
        <v>5</v>
      </c>
      <c r="M50" s="3">
        <v>14</v>
      </c>
      <c r="N50" s="3">
        <v>7</v>
      </c>
      <c r="O50" s="3">
        <v>2</v>
      </c>
      <c r="P50" s="3">
        <f>IF(Table1[[#This Row],[Termination Date]]&gt;0,0,1)</f>
        <v>1</v>
      </c>
      <c r="Q50" s="3">
        <f>IF(Table1[[#This Row],[Termination Date]]&gt;0,1,0)</f>
        <v>0</v>
      </c>
      <c r="R50" s="3">
        <f>IF(Table1[[#This Row],[Hire Date]]&gt;=DATE(2022,1,1),1,0)</f>
        <v>0</v>
      </c>
      <c r="S50" s="3">
        <f>IF(Table1[[#This Row],[Termination Date]]&gt;=DATE(2022,1,1),1,0)</f>
        <v>0</v>
      </c>
    </row>
    <row r="51" spans="1:19" x14ac:dyDescent="0.2">
      <c r="A51" s="3" t="s">
        <v>44</v>
      </c>
      <c r="B51" s="4">
        <v>42402.5</v>
      </c>
      <c r="C51" s="4" t="s">
        <v>124</v>
      </c>
      <c r="D51" s="4" t="s">
        <v>128</v>
      </c>
      <c r="F51" s="4" t="s">
        <v>117</v>
      </c>
      <c r="G51" s="3">
        <f>YEAR(Table1[[#This Row],[Hire Date]])</f>
        <v>2016</v>
      </c>
      <c r="H51" s="5">
        <v>42000</v>
      </c>
      <c r="I51" s="5">
        <v>4620</v>
      </c>
      <c r="J51" s="5">
        <v>1260</v>
      </c>
      <c r="L51" s="3" t="s">
        <v>5</v>
      </c>
      <c r="M51" s="3">
        <v>11</v>
      </c>
      <c r="N51" s="3">
        <v>3</v>
      </c>
      <c r="O51" s="3">
        <v>2</v>
      </c>
      <c r="P51" s="3">
        <f>IF(Table1[[#This Row],[Termination Date]]&gt;0,0,1)</f>
        <v>1</v>
      </c>
      <c r="Q51" s="3">
        <f>IF(Table1[[#This Row],[Termination Date]]&gt;0,1,0)</f>
        <v>0</v>
      </c>
      <c r="R51" s="3">
        <f>IF(Table1[[#This Row],[Hire Date]]&gt;=DATE(2022,1,1),1,0)</f>
        <v>0</v>
      </c>
      <c r="S51" s="3">
        <f>IF(Table1[[#This Row],[Termination Date]]&gt;=DATE(2022,1,1),1,0)</f>
        <v>0</v>
      </c>
    </row>
    <row r="52" spans="1:19" x14ac:dyDescent="0.2">
      <c r="A52" s="3" t="s">
        <v>96</v>
      </c>
      <c r="B52" s="4">
        <v>42408.5</v>
      </c>
      <c r="C52" s="4" t="s">
        <v>124</v>
      </c>
      <c r="D52" s="4" t="s">
        <v>128</v>
      </c>
      <c r="F52" s="4" t="s">
        <v>117</v>
      </c>
      <c r="G52" s="3">
        <f>YEAR(Table1[[#This Row],[Hire Date]])</f>
        <v>2016</v>
      </c>
      <c r="H52" s="5">
        <v>77000</v>
      </c>
      <c r="I52" s="5">
        <v>5390</v>
      </c>
      <c r="J52" s="5">
        <v>1540</v>
      </c>
      <c r="L52" s="3" t="s">
        <v>11</v>
      </c>
      <c r="M52" s="3">
        <v>12</v>
      </c>
      <c r="N52" s="3">
        <v>5</v>
      </c>
      <c r="O52" s="3">
        <v>2</v>
      </c>
      <c r="P52" s="3">
        <f>IF(Table1[[#This Row],[Termination Date]]&gt;0,0,1)</f>
        <v>1</v>
      </c>
      <c r="Q52" s="3">
        <f>IF(Table1[[#This Row],[Termination Date]]&gt;0,1,0)</f>
        <v>0</v>
      </c>
      <c r="R52" s="3">
        <f>IF(Table1[[#This Row],[Hire Date]]&gt;=DATE(2022,1,1),1,0)</f>
        <v>0</v>
      </c>
      <c r="S52" s="3">
        <f>IF(Table1[[#This Row],[Termination Date]]&gt;=DATE(2022,1,1),1,0)</f>
        <v>0</v>
      </c>
    </row>
    <row r="53" spans="1:19" x14ac:dyDescent="0.2">
      <c r="A53" s="3" t="s">
        <v>27</v>
      </c>
      <c r="B53" s="4">
        <v>42416.5</v>
      </c>
      <c r="C53" s="4" t="s">
        <v>133</v>
      </c>
      <c r="D53" s="4" t="s">
        <v>136</v>
      </c>
      <c r="F53" s="4" t="s">
        <v>117</v>
      </c>
      <c r="G53" s="3">
        <f>YEAR(Table1[[#This Row],[Hire Date]])</f>
        <v>2016</v>
      </c>
      <c r="H53" s="5">
        <v>30000</v>
      </c>
      <c r="I53" s="5">
        <v>3600</v>
      </c>
      <c r="J53" s="5">
        <v>0</v>
      </c>
      <c r="L53" s="3" t="s">
        <v>6</v>
      </c>
      <c r="M53" s="3">
        <v>13</v>
      </c>
      <c r="N53" s="3">
        <v>4</v>
      </c>
      <c r="O53" s="3">
        <v>3</v>
      </c>
      <c r="P53" s="3">
        <f>IF(Table1[[#This Row],[Termination Date]]&gt;0,0,1)</f>
        <v>1</v>
      </c>
      <c r="Q53" s="3">
        <f>IF(Table1[[#This Row],[Termination Date]]&gt;0,1,0)</f>
        <v>0</v>
      </c>
      <c r="R53" s="3">
        <f>IF(Table1[[#This Row],[Hire Date]]&gt;=DATE(2022,1,1),1,0)</f>
        <v>0</v>
      </c>
      <c r="S53" s="3">
        <f>IF(Table1[[#This Row],[Termination Date]]&gt;=DATE(2022,1,1),1,0)</f>
        <v>0</v>
      </c>
    </row>
    <row r="54" spans="1:19" x14ac:dyDescent="0.2">
      <c r="A54" s="3" t="s">
        <v>52</v>
      </c>
      <c r="B54" s="4">
        <v>42555.5</v>
      </c>
      <c r="C54" s="4" t="s">
        <v>133</v>
      </c>
      <c r="D54" s="4" t="s">
        <v>136</v>
      </c>
      <c r="F54" s="4" t="s">
        <v>117</v>
      </c>
      <c r="G54" s="3">
        <f>YEAR(Table1[[#This Row],[Hire Date]])</f>
        <v>2016</v>
      </c>
      <c r="H54" s="5">
        <v>47000</v>
      </c>
      <c r="I54" s="5">
        <v>5640</v>
      </c>
      <c r="J54" s="5">
        <v>1880</v>
      </c>
      <c r="L54" s="3" t="s">
        <v>7</v>
      </c>
      <c r="M54" s="3">
        <v>13</v>
      </c>
      <c r="N54" s="3">
        <v>2</v>
      </c>
      <c r="O54" s="3">
        <v>4</v>
      </c>
      <c r="P54" s="3">
        <f>IF(Table1[[#This Row],[Termination Date]]&gt;0,0,1)</f>
        <v>1</v>
      </c>
      <c r="Q54" s="3">
        <f>IF(Table1[[#This Row],[Termination Date]]&gt;0,1,0)</f>
        <v>0</v>
      </c>
      <c r="R54" s="3">
        <f>IF(Table1[[#This Row],[Hire Date]]&gt;=DATE(2022,1,1),1,0)</f>
        <v>0</v>
      </c>
      <c r="S54" s="3">
        <f>IF(Table1[[#This Row],[Termination Date]]&gt;=DATE(2022,1,1),1,0)</f>
        <v>0</v>
      </c>
    </row>
    <row r="55" spans="1:19" x14ac:dyDescent="0.2">
      <c r="A55" s="3" t="s">
        <v>107</v>
      </c>
      <c r="B55" s="4">
        <v>41772.5</v>
      </c>
      <c r="C55" s="4" t="s">
        <v>124</v>
      </c>
      <c r="D55" s="4" t="s">
        <v>128</v>
      </c>
      <c r="F55" s="4" t="s">
        <v>117</v>
      </c>
      <c r="G55" s="3">
        <f>YEAR(Table1[[#This Row],[Hire Date]])</f>
        <v>2014</v>
      </c>
      <c r="H55" s="5">
        <v>96000</v>
      </c>
      <c r="I55" s="5">
        <v>6720</v>
      </c>
      <c r="J55" s="5">
        <v>1920</v>
      </c>
      <c r="L55" s="3" t="s">
        <v>4</v>
      </c>
      <c r="M55" s="3">
        <v>10</v>
      </c>
      <c r="N55" s="3">
        <v>2</v>
      </c>
      <c r="O55" s="3">
        <v>5</v>
      </c>
      <c r="P55" s="3">
        <f>IF(Table1[[#This Row],[Termination Date]]&gt;0,0,1)</f>
        <v>1</v>
      </c>
      <c r="Q55" s="3">
        <f>IF(Table1[[#This Row],[Termination Date]]&gt;0,1,0)</f>
        <v>0</v>
      </c>
      <c r="R55" s="3">
        <f>IF(Table1[[#This Row],[Hire Date]]&gt;=DATE(2022,1,1),1,0)</f>
        <v>0</v>
      </c>
      <c r="S55" s="3">
        <f>IF(Table1[[#This Row],[Termination Date]]&gt;=DATE(2022,1,1),1,0)</f>
        <v>0</v>
      </c>
    </row>
    <row r="56" spans="1:19" x14ac:dyDescent="0.2">
      <c r="A56" s="3" t="s">
        <v>90</v>
      </c>
      <c r="B56" s="4">
        <v>41858.5</v>
      </c>
      <c r="C56" s="4" t="s">
        <v>124</v>
      </c>
      <c r="D56" s="4" t="s">
        <v>128</v>
      </c>
      <c r="E56" s="4">
        <v>42915.5</v>
      </c>
      <c r="F56" s="4" t="s">
        <v>117</v>
      </c>
      <c r="G56" s="3">
        <f>YEAR(Table1[[#This Row],[Hire Date]])</f>
        <v>2014</v>
      </c>
      <c r="H56" s="5">
        <v>79000</v>
      </c>
      <c r="I56" s="5">
        <v>6320</v>
      </c>
      <c r="J56" s="5">
        <v>3160</v>
      </c>
      <c r="L56" s="3" t="s">
        <v>10</v>
      </c>
      <c r="M56" s="3">
        <v>10</v>
      </c>
      <c r="N56" s="3">
        <v>10</v>
      </c>
      <c r="O56" s="3">
        <v>4</v>
      </c>
      <c r="P56" s="3">
        <f>IF(Table1[[#This Row],[Termination Date]]&gt;0,0,1)</f>
        <v>0</v>
      </c>
      <c r="Q56" s="3">
        <f>IF(Table1[[#This Row],[Termination Date]]&gt;0,1,0)</f>
        <v>1</v>
      </c>
      <c r="R56" s="3">
        <f>IF(Table1[[#This Row],[Hire Date]]&gt;=DATE(2022,1,1),1,0)</f>
        <v>0</v>
      </c>
      <c r="S56" s="3">
        <f>IF(Table1[[#This Row],[Termination Date]]&gt;=DATE(2022,1,1),1,0)</f>
        <v>0</v>
      </c>
    </row>
    <row r="57" spans="1:19" x14ac:dyDescent="0.2">
      <c r="A57" s="3" t="s">
        <v>48</v>
      </c>
      <c r="B57" s="4">
        <v>41875.5</v>
      </c>
      <c r="C57" s="4" t="s">
        <v>124</v>
      </c>
      <c r="D57" s="4" t="s">
        <v>128</v>
      </c>
      <c r="F57" s="4" t="s">
        <v>117</v>
      </c>
      <c r="G57" s="3">
        <f>YEAR(Table1[[#This Row],[Hire Date]])</f>
        <v>2014</v>
      </c>
      <c r="H57" s="5">
        <v>54000</v>
      </c>
      <c r="I57" s="5">
        <v>5400</v>
      </c>
      <c r="J57" s="5">
        <v>0</v>
      </c>
      <c r="K57" s="5">
        <v>44000</v>
      </c>
      <c r="L57" s="3" t="s">
        <v>1</v>
      </c>
      <c r="M57" s="3">
        <v>12</v>
      </c>
      <c r="N57" s="3">
        <v>2</v>
      </c>
      <c r="O57" s="3">
        <v>2</v>
      </c>
      <c r="P57" s="3">
        <f>IF(Table1[[#This Row],[Termination Date]]&gt;0,0,1)</f>
        <v>1</v>
      </c>
      <c r="Q57" s="3">
        <f>IF(Table1[[#This Row],[Termination Date]]&gt;0,1,0)</f>
        <v>0</v>
      </c>
      <c r="R57" s="3">
        <f>IF(Table1[[#This Row],[Hire Date]]&gt;=DATE(2022,1,1),1,0)</f>
        <v>0</v>
      </c>
      <c r="S57" s="3">
        <f>IF(Table1[[#This Row],[Termination Date]]&gt;=DATE(2022,1,1),1,0)</f>
        <v>0</v>
      </c>
    </row>
    <row r="58" spans="1:19" x14ac:dyDescent="0.2">
      <c r="A58" s="3" t="s">
        <v>69</v>
      </c>
      <c r="B58" s="4">
        <v>41890.5</v>
      </c>
      <c r="C58" s="4" t="s">
        <v>124</v>
      </c>
      <c r="D58" s="4" t="s">
        <v>128</v>
      </c>
      <c r="F58" s="4" t="s">
        <v>117</v>
      </c>
      <c r="G58" s="3">
        <f>YEAR(Table1[[#This Row],[Hire Date]])</f>
        <v>2014</v>
      </c>
      <c r="H58" s="5">
        <v>64000</v>
      </c>
      <c r="I58" s="5">
        <v>5760</v>
      </c>
      <c r="J58" s="5">
        <v>3200</v>
      </c>
      <c r="L58" s="3" t="s">
        <v>3</v>
      </c>
      <c r="M58" s="3">
        <v>14</v>
      </c>
      <c r="N58" s="3">
        <v>0</v>
      </c>
      <c r="O58" s="3">
        <v>5</v>
      </c>
      <c r="P58" s="3">
        <f>IF(Table1[[#This Row],[Termination Date]]&gt;0,0,1)</f>
        <v>1</v>
      </c>
      <c r="Q58" s="3">
        <f>IF(Table1[[#This Row],[Termination Date]]&gt;0,1,0)</f>
        <v>0</v>
      </c>
      <c r="R58" s="3">
        <f>IF(Table1[[#This Row],[Hire Date]]&gt;=DATE(2022,1,1),1,0)</f>
        <v>0</v>
      </c>
      <c r="S58" s="3">
        <f>IF(Table1[[#This Row],[Termination Date]]&gt;=DATE(2022,1,1),1,0)</f>
        <v>0</v>
      </c>
    </row>
    <row r="59" spans="1:19" x14ac:dyDescent="0.2">
      <c r="A59" s="3" t="s">
        <v>33</v>
      </c>
      <c r="B59" s="4">
        <v>41930.5</v>
      </c>
      <c r="C59" s="4" t="s">
        <v>124</v>
      </c>
      <c r="D59" s="4" t="s">
        <v>128</v>
      </c>
      <c r="F59" s="4" t="s">
        <v>117</v>
      </c>
      <c r="G59" s="3">
        <f>YEAR(Table1[[#This Row],[Hire Date]])</f>
        <v>2014</v>
      </c>
      <c r="H59" s="5">
        <v>40000</v>
      </c>
      <c r="I59" s="5">
        <v>4000</v>
      </c>
      <c r="J59" s="5">
        <v>400</v>
      </c>
      <c r="L59" s="3" t="s">
        <v>2</v>
      </c>
      <c r="M59" s="3">
        <v>10</v>
      </c>
      <c r="N59" s="3">
        <v>10</v>
      </c>
      <c r="O59" s="3">
        <v>3</v>
      </c>
      <c r="P59" s="3">
        <f>IF(Table1[[#This Row],[Termination Date]]&gt;0,0,1)</f>
        <v>1</v>
      </c>
      <c r="Q59" s="3">
        <f>IF(Table1[[#This Row],[Termination Date]]&gt;0,1,0)</f>
        <v>0</v>
      </c>
      <c r="R59" s="3">
        <f>IF(Table1[[#This Row],[Hire Date]]&gt;=DATE(2022,1,1),1,0)</f>
        <v>0</v>
      </c>
      <c r="S59" s="3">
        <f>IF(Table1[[#This Row],[Termination Date]]&gt;=DATE(2022,1,1),1,0)</f>
        <v>0</v>
      </c>
    </row>
    <row r="60" spans="1:19" x14ac:dyDescent="0.2">
      <c r="A60" s="3" t="s">
        <v>62</v>
      </c>
      <c r="B60" s="4">
        <v>41980.5</v>
      </c>
      <c r="C60" s="4" t="s">
        <v>124</v>
      </c>
      <c r="D60" s="4" t="s">
        <v>128</v>
      </c>
      <c r="F60" s="4" t="s">
        <v>117</v>
      </c>
      <c r="G60" s="3">
        <f>YEAR(Table1[[#This Row],[Hire Date]])</f>
        <v>2014</v>
      </c>
      <c r="H60" s="5">
        <v>67000</v>
      </c>
      <c r="I60" s="5">
        <v>6700</v>
      </c>
      <c r="J60" s="5">
        <v>2010</v>
      </c>
      <c r="L60" s="3" t="s">
        <v>10</v>
      </c>
      <c r="M60" s="3">
        <v>15</v>
      </c>
      <c r="N60" s="3">
        <v>3</v>
      </c>
      <c r="O60" s="3">
        <v>4</v>
      </c>
      <c r="P60" s="3">
        <f>IF(Table1[[#This Row],[Termination Date]]&gt;0,0,1)</f>
        <v>1</v>
      </c>
      <c r="Q60" s="3">
        <f>IF(Table1[[#This Row],[Termination Date]]&gt;0,1,0)</f>
        <v>0</v>
      </c>
      <c r="R60" s="3">
        <f>IF(Table1[[#This Row],[Hire Date]]&gt;=DATE(2022,1,1),1,0)</f>
        <v>0</v>
      </c>
      <c r="S60" s="3">
        <f>IF(Table1[[#This Row],[Termination Date]]&gt;=DATE(2022,1,1),1,0)</f>
        <v>0</v>
      </c>
    </row>
    <row r="61" spans="1:19" x14ac:dyDescent="0.2">
      <c r="A61" s="3" t="s">
        <v>46</v>
      </c>
      <c r="B61" s="4">
        <v>42017.5</v>
      </c>
      <c r="C61" s="4" t="s">
        <v>131</v>
      </c>
      <c r="D61" s="4" t="s">
        <v>134</v>
      </c>
      <c r="F61" s="4" t="s">
        <v>117</v>
      </c>
      <c r="G61" s="3">
        <f>YEAR(Table1[[#This Row],[Hire Date]])</f>
        <v>2015</v>
      </c>
      <c r="H61" s="5">
        <v>48000</v>
      </c>
      <c r="I61" s="5">
        <v>4800</v>
      </c>
      <c r="J61" s="5">
        <v>0</v>
      </c>
      <c r="K61" s="5">
        <v>71000</v>
      </c>
      <c r="L61" s="3" t="s">
        <v>1</v>
      </c>
      <c r="M61" s="3">
        <v>15</v>
      </c>
      <c r="N61" s="3">
        <v>0</v>
      </c>
      <c r="O61" s="3">
        <v>3</v>
      </c>
      <c r="P61" s="3">
        <f>IF(Table1[[#This Row],[Termination Date]]&gt;0,0,1)</f>
        <v>1</v>
      </c>
      <c r="Q61" s="3">
        <f>IF(Table1[[#This Row],[Termination Date]]&gt;0,1,0)</f>
        <v>0</v>
      </c>
      <c r="R61" s="3">
        <f>IF(Table1[[#This Row],[Hire Date]]&gt;=DATE(2022,1,1),1,0)</f>
        <v>0</v>
      </c>
      <c r="S61" s="3">
        <f>IF(Table1[[#This Row],[Termination Date]]&gt;=DATE(2022,1,1),1,0)</f>
        <v>0</v>
      </c>
    </row>
    <row r="62" spans="1:19" x14ac:dyDescent="0.2">
      <c r="A62" s="3" t="s">
        <v>63</v>
      </c>
      <c r="B62" s="4">
        <v>42096.5</v>
      </c>
      <c r="C62" s="4" t="s">
        <v>131</v>
      </c>
      <c r="D62" s="4" t="s">
        <v>134</v>
      </c>
      <c r="F62" s="4" t="s">
        <v>117</v>
      </c>
      <c r="G62" s="3">
        <f>YEAR(Table1[[#This Row],[Hire Date]])</f>
        <v>2015</v>
      </c>
      <c r="H62" s="5">
        <v>62000</v>
      </c>
      <c r="I62" s="5">
        <v>3100</v>
      </c>
      <c r="J62" s="5">
        <v>0</v>
      </c>
      <c r="L62" s="3" t="s">
        <v>2</v>
      </c>
      <c r="M62" s="3">
        <v>10</v>
      </c>
      <c r="N62" s="3">
        <v>10</v>
      </c>
      <c r="O62" s="3">
        <v>2</v>
      </c>
      <c r="P62" s="3">
        <f>IF(Table1[[#This Row],[Termination Date]]&gt;0,0,1)</f>
        <v>1</v>
      </c>
      <c r="Q62" s="3">
        <f>IF(Table1[[#This Row],[Termination Date]]&gt;0,1,0)</f>
        <v>0</v>
      </c>
      <c r="R62" s="3">
        <f>IF(Table1[[#This Row],[Hire Date]]&gt;=DATE(2022,1,1),1,0)</f>
        <v>0</v>
      </c>
      <c r="S62" s="3">
        <f>IF(Table1[[#This Row],[Termination Date]]&gt;=DATE(2022,1,1),1,0)</f>
        <v>0</v>
      </c>
    </row>
    <row r="63" spans="1:19" x14ac:dyDescent="0.2">
      <c r="A63" s="3" t="s">
        <v>31</v>
      </c>
      <c r="B63" s="4">
        <v>42128.5</v>
      </c>
      <c r="C63" s="4" t="s">
        <v>131</v>
      </c>
      <c r="D63" s="4" t="s">
        <v>134</v>
      </c>
      <c r="F63" s="4" t="s">
        <v>117</v>
      </c>
      <c r="G63" s="3">
        <f>YEAR(Table1[[#This Row],[Hire Date]])</f>
        <v>2015</v>
      </c>
      <c r="H63" s="5">
        <v>40000</v>
      </c>
      <c r="I63" s="5">
        <v>2000</v>
      </c>
      <c r="J63" s="5">
        <v>800</v>
      </c>
      <c r="L63" s="3" t="s">
        <v>10</v>
      </c>
      <c r="M63" s="3">
        <v>12</v>
      </c>
      <c r="N63" s="3">
        <v>1</v>
      </c>
      <c r="O63" s="3">
        <v>2</v>
      </c>
      <c r="P63" s="3">
        <f>IF(Table1[[#This Row],[Termination Date]]&gt;0,0,1)</f>
        <v>1</v>
      </c>
      <c r="Q63" s="3">
        <f>IF(Table1[[#This Row],[Termination Date]]&gt;0,1,0)</f>
        <v>0</v>
      </c>
      <c r="R63" s="3">
        <f>IF(Table1[[#This Row],[Hire Date]]&gt;=DATE(2022,1,1),1,0)</f>
        <v>0</v>
      </c>
      <c r="S63" s="3">
        <f>IF(Table1[[#This Row],[Termination Date]]&gt;=DATE(2022,1,1),1,0)</f>
        <v>0</v>
      </c>
    </row>
    <row r="64" spans="1:19" x14ac:dyDescent="0.2">
      <c r="A64" s="3" t="s">
        <v>45</v>
      </c>
      <c r="B64" s="4">
        <v>42134.5</v>
      </c>
      <c r="C64" s="4" t="s">
        <v>132</v>
      </c>
      <c r="D64" s="4" t="s">
        <v>135</v>
      </c>
      <c r="F64" s="4" t="s">
        <v>117</v>
      </c>
      <c r="G64" s="3">
        <f>YEAR(Table1[[#This Row],[Hire Date]])</f>
        <v>2015</v>
      </c>
      <c r="H64" s="5">
        <v>45000</v>
      </c>
      <c r="I64" s="5">
        <v>3600</v>
      </c>
      <c r="J64" s="5">
        <v>0</v>
      </c>
      <c r="K64" s="5">
        <v>51000</v>
      </c>
      <c r="L64" s="3" t="s">
        <v>1</v>
      </c>
      <c r="M64" s="3">
        <v>10</v>
      </c>
      <c r="N64" s="3">
        <v>5</v>
      </c>
      <c r="O64" s="3">
        <v>2</v>
      </c>
      <c r="P64" s="3">
        <f>IF(Table1[[#This Row],[Termination Date]]&gt;0,0,1)</f>
        <v>1</v>
      </c>
      <c r="Q64" s="3">
        <f>IF(Table1[[#This Row],[Termination Date]]&gt;0,1,0)</f>
        <v>0</v>
      </c>
      <c r="R64" s="3">
        <f>IF(Table1[[#This Row],[Hire Date]]&gt;=DATE(2022,1,1),1,0)</f>
        <v>0</v>
      </c>
      <c r="S64" s="3">
        <f>IF(Table1[[#This Row],[Termination Date]]&gt;=DATE(2022,1,1),1,0)</f>
        <v>0</v>
      </c>
    </row>
    <row r="65" spans="1:19" x14ac:dyDescent="0.2">
      <c r="A65" s="3" t="s">
        <v>77</v>
      </c>
      <c r="B65" s="4">
        <v>42178.5</v>
      </c>
      <c r="C65" s="4" t="s">
        <v>132</v>
      </c>
      <c r="D65" s="4" t="s">
        <v>135</v>
      </c>
      <c r="F65" s="4" t="s">
        <v>117</v>
      </c>
      <c r="G65" s="3">
        <f>YEAR(Table1[[#This Row],[Hire Date]])</f>
        <v>2015</v>
      </c>
      <c r="H65" s="5">
        <v>68000</v>
      </c>
      <c r="I65" s="5">
        <v>3400</v>
      </c>
      <c r="J65" s="5">
        <v>2040</v>
      </c>
      <c r="L65" s="3" t="s">
        <v>11</v>
      </c>
      <c r="M65" s="3">
        <v>13</v>
      </c>
      <c r="N65" s="3">
        <v>7</v>
      </c>
      <c r="O65" s="3">
        <v>3</v>
      </c>
      <c r="P65" s="3">
        <f>IF(Table1[[#This Row],[Termination Date]]&gt;0,0,1)</f>
        <v>1</v>
      </c>
      <c r="Q65" s="3">
        <f>IF(Table1[[#This Row],[Termination Date]]&gt;0,1,0)</f>
        <v>0</v>
      </c>
      <c r="R65" s="3">
        <f>IF(Table1[[#This Row],[Hire Date]]&gt;=DATE(2022,1,1),1,0)</f>
        <v>0</v>
      </c>
      <c r="S65" s="3">
        <f>IF(Table1[[#This Row],[Termination Date]]&gt;=DATE(2022,1,1),1,0)</f>
        <v>0</v>
      </c>
    </row>
    <row r="66" spans="1:19" x14ac:dyDescent="0.2">
      <c r="A66" s="3" t="s">
        <v>109</v>
      </c>
      <c r="B66" s="4">
        <v>42265.5</v>
      </c>
      <c r="C66" s="4" t="s">
        <v>132</v>
      </c>
      <c r="D66" s="4" t="s">
        <v>135</v>
      </c>
      <c r="E66" s="4">
        <v>43044.5</v>
      </c>
      <c r="F66" s="4" t="s">
        <v>117</v>
      </c>
      <c r="G66" s="3">
        <f>YEAR(Table1[[#This Row],[Hire Date]])</f>
        <v>2015</v>
      </c>
      <c r="H66" s="5">
        <v>109000</v>
      </c>
      <c r="I66" s="5">
        <v>13080</v>
      </c>
      <c r="J66" s="5">
        <v>5450</v>
      </c>
      <c r="L66" s="3" t="s">
        <v>10</v>
      </c>
      <c r="M66" s="3">
        <v>13</v>
      </c>
      <c r="N66" s="3">
        <v>10</v>
      </c>
      <c r="O66" s="3">
        <v>4</v>
      </c>
      <c r="P66" s="3">
        <f>IF(Table1[[#This Row],[Termination Date]]&gt;0,0,1)</f>
        <v>0</v>
      </c>
      <c r="Q66" s="3">
        <f>IF(Table1[[#This Row],[Termination Date]]&gt;0,1,0)</f>
        <v>1</v>
      </c>
      <c r="R66" s="3">
        <f>IF(Table1[[#This Row],[Hire Date]]&gt;=DATE(2022,1,1),1,0)</f>
        <v>0</v>
      </c>
      <c r="S66" s="3">
        <f>IF(Table1[[#This Row],[Termination Date]]&gt;=DATE(2022,1,1),1,0)</f>
        <v>0</v>
      </c>
    </row>
    <row r="67" spans="1:19" x14ac:dyDescent="0.2">
      <c r="A67" s="3" t="s">
        <v>85</v>
      </c>
      <c r="B67" s="4">
        <v>42283.5</v>
      </c>
      <c r="C67" s="4" t="s">
        <v>132</v>
      </c>
      <c r="D67" s="4" t="s">
        <v>135</v>
      </c>
      <c r="F67" s="4" t="s">
        <v>117</v>
      </c>
      <c r="G67" s="3">
        <f>YEAR(Table1[[#This Row],[Hire Date]])</f>
        <v>2015</v>
      </c>
      <c r="H67" s="5">
        <v>72000</v>
      </c>
      <c r="I67" s="5">
        <v>5760</v>
      </c>
      <c r="J67" s="5">
        <v>720</v>
      </c>
      <c r="L67" s="3" t="s">
        <v>5</v>
      </c>
      <c r="M67" s="3">
        <v>13</v>
      </c>
      <c r="N67" s="3">
        <v>6</v>
      </c>
      <c r="O67" s="3">
        <v>2</v>
      </c>
      <c r="P67" s="3">
        <f>IF(Table1[[#This Row],[Termination Date]]&gt;0,0,1)</f>
        <v>1</v>
      </c>
      <c r="Q67" s="3">
        <f>IF(Table1[[#This Row],[Termination Date]]&gt;0,1,0)</f>
        <v>0</v>
      </c>
      <c r="R67" s="3">
        <f>IF(Table1[[#This Row],[Hire Date]]&gt;=DATE(2022,1,1),1,0)</f>
        <v>0</v>
      </c>
      <c r="S67" s="3">
        <f>IF(Table1[[#This Row],[Termination Date]]&gt;=DATE(2022,1,1),1,0)</f>
        <v>0</v>
      </c>
    </row>
    <row r="68" spans="1:19" x14ac:dyDescent="0.2">
      <c r="A68" s="3" t="s">
        <v>25</v>
      </c>
      <c r="B68" s="4">
        <v>42298.5</v>
      </c>
      <c r="C68" s="4" t="s">
        <v>124</v>
      </c>
      <c r="D68" s="4" t="s">
        <v>128</v>
      </c>
      <c r="F68" s="4" t="s">
        <v>117</v>
      </c>
      <c r="G68" s="3">
        <f>YEAR(Table1[[#This Row],[Hire Date]])</f>
        <v>2015</v>
      </c>
      <c r="H68" s="5">
        <v>35000</v>
      </c>
      <c r="I68" s="5">
        <v>4200</v>
      </c>
      <c r="J68" s="5">
        <v>700</v>
      </c>
      <c r="L68" s="3" t="s">
        <v>10</v>
      </c>
      <c r="M68" s="3">
        <v>13</v>
      </c>
      <c r="N68" s="3">
        <v>2</v>
      </c>
      <c r="O68" s="3">
        <v>2</v>
      </c>
      <c r="P68" s="3">
        <f>IF(Table1[[#This Row],[Termination Date]]&gt;0,0,1)</f>
        <v>1</v>
      </c>
      <c r="Q68" s="3">
        <f>IF(Table1[[#This Row],[Termination Date]]&gt;0,1,0)</f>
        <v>0</v>
      </c>
      <c r="R68" s="3">
        <f>IF(Table1[[#This Row],[Hire Date]]&gt;=DATE(2022,1,1),1,0)</f>
        <v>0</v>
      </c>
      <c r="S68" s="3">
        <f>IF(Table1[[#This Row],[Termination Date]]&gt;=DATE(2022,1,1),1,0)</f>
        <v>0</v>
      </c>
    </row>
    <row r="69" spans="1:19" x14ac:dyDescent="0.2">
      <c r="A69" s="3" t="s">
        <v>71</v>
      </c>
      <c r="B69" s="4">
        <v>42299.5</v>
      </c>
      <c r="C69" s="4" t="s">
        <v>124</v>
      </c>
      <c r="D69" s="4" t="s">
        <v>128</v>
      </c>
      <c r="F69" s="4" t="s">
        <v>117</v>
      </c>
      <c r="G69" s="3">
        <f>YEAR(Table1[[#This Row],[Hire Date]])</f>
        <v>2015</v>
      </c>
      <c r="H69" s="5">
        <v>64000</v>
      </c>
      <c r="I69" s="5">
        <v>3200</v>
      </c>
      <c r="J69" s="5">
        <v>640</v>
      </c>
      <c r="L69" s="3" t="s">
        <v>11</v>
      </c>
      <c r="M69" s="3">
        <v>12</v>
      </c>
      <c r="N69" s="3">
        <v>10</v>
      </c>
      <c r="O69" s="3">
        <v>4</v>
      </c>
      <c r="P69" s="3">
        <f>IF(Table1[[#This Row],[Termination Date]]&gt;0,0,1)</f>
        <v>1</v>
      </c>
      <c r="Q69" s="3">
        <f>IF(Table1[[#This Row],[Termination Date]]&gt;0,1,0)</f>
        <v>0</v>
      </c>
      <c r="R69" s="3">
        <f>IF(Table1[[#This Row],[Hire Date]]&gt;=DATE(2022,1,1),1,0)</f>
        <v>0</v>
      </c>
      <c r="S69" s="3">
        <f>IF(Table1[[#This Row],[Termination Date]]&gt;=DATE(2022,1,1),1,0)</f>
        <v>0</v>
      </c>
    </row>
    <row r="70" spans="1:19" x14ac:dyDescent="0.2">
      <c r="A70" s="3" t="s">
        <v>72</v>
      </c>
      <c r="B70" s="4">
        <v>42301.5</v>
      </c>
      <c r="C70" s="4" t="s">
        <v>124</v>
      </c>
      <c r="D70" s="4" t="s">
        <v>128</v>
      </c>
      <c r="F70" s="4" t="s">
        <v>117</v>
      </c>
      <c r="G70" s="3">
        <f>YEAR(Table1[[#This Row],[Hire Date]])</f>
        <v>2015</v>
      </c>
      <c r="H70" s="5">
        <v>66000</v>
      </c>
      <c r="I70" s="5">
        <v>5280</v>
      </c>
      <c r="J70" s="5">
        <v>660</v>
      </c>
      <c r="L70" s="3" t="s">
        <v>11</v>
      </c>
      <c r="M70" s="3">
        <v>15</v>
      </c>
      <c r="N70" s="3">
        <v>10</v>
      </c>
      <c r="O70" s="3">
        <v>5</v>
      </c>
      <c r="P70" s="3">
        <f>IF(Table1[[#This Row],[Termination Date]]&gt;0,0,1)</f>
        <v>1</v>
      </c>
      <c r="Q70" s="3">
        <f>IF(Table1[[#This Row],[Termination Date]]&gt;0,1,0)</f>
        <v>0</v>
      </c>
      <c r="R70" s="3">
        <f>IF(Table1[[#This Row],[Hire Date]]&gt;=DATE(2022,1,1),1,0)</f>
        <v>0</v>
      </c>
      <c r="S70" s="3">
        <f>IF(Table1[[#This Row],[Termination Date]]&gt;=DATE(2022,1,1),1,0)</f>
        <v>0</v>
      </c>
    </row>
    <row r="71" spans="1:19" x14ac:dyDescent="0.2">
      <c r="A71" s="3" t="s">
        <v>70</v>
      </c>
      <c r="B71" s="4">
        <v>42331.5</v>
      </c>
      <c r="C71" s="4" t="s">
        <v>124</v>
      </c>
      <c r="D71" s="4" t="s">
        <v>128</v>
      </c>
      <c r="F71" s="4" t="s">
        <v>117</v>
      </c>
      <c r="G71" s="3">
        <f>YEAR(Table1[[#This Row],[Hire Date]])</f>
        <v>2015</v>
      </c>
      <c r="H71" s="5">
        <v>66000</v>
      </c>
      <c r="I71" s="5">
        <v>7260</v>
      </c>
      <c r="J71" s="5">
        <v>0</v>
      </c>
      <c r="L71" s="3" t="s">
        <v>7</v>
      </c>
      <c r="M71" s="3">
        <v>12</v>
      </c>
      <c r="N71" s="3">
        <v>11</v>
      </c>
      <c r="O71" s="3">
        <v>3</v>
      </c>
      <c r="P71" s="3">
        <f>IF(Table1[[#This Row],[Termination Date]]&gt;0,0,1)</f>
        <v>1</v>
      </c>
      <c r="Q71" s="3">
        <f>IF(Table1[[#This Row],[Termination Date]]&gt;0,1,0)</f>
        <v>0</v>
      </c>
      <c r="R71" s="3">
        <f>IF(Table1[[#This Row],[Hire Date]]&gt;=DATE(2022,1,1),1,0)</f>
        <v>0</v>
      </c>
      <c r="S71" s="3">
        <f>IF(Table1[[#This Row],[Termination Date]]&gt;=DATE(2022,1,1),1,0)</f>
        <v>0</v>
      </c>
    </row>
    <row r="72" spans="1:19" x14ac:dyDescent="0.2">
      <c r="A72" s="3" t="s">
        <v>80</v>
      </c>
      <c r="B72" s="4">
        <v>42341.5</v>
      </c>
      <c r="C72" s="4" t="s">
        <v>124</v>
      </c>
      <c r="D72" s="4" t="s">
        <v>128</v>
      </c>
      <c r="F72" s="4" t="s">
        <v>117</v>
      </c>
      <c r="G72" s="3">
        <f>YEAR(Table1[[#This Row],[Hire Date]])</f>
        <v>2015</v>
      </c>
      <c r="H72" s="5">
        <v>71000</v>
      </c>
      <c r="I72" s="5">
        <v>4260</v>
      </c>
      <c r="J72" s="5">
        <v>1420</v>
      </c>
      <c r="L72" s="3" t="s">
        <v>2</v>
      </c>
      <c r="M72" s="3">
        <v>10</v>
      </c>
      <c r="N72" s="3">
        <v>4</v>
      </c>
      <c r="O72" s="3">
        <v>5</v>
      </c>
      <c r="P72" s="3">
        <f>IF(Table1[[#This Row],[Termination Date]]&gt;0,0,1)</f>
        <v>1</v>
      </c>
      <c r="Q72" s="3">
        <f>IF(Table1[[#This Row],[Termination Date]]&gt;0,1,0)</f>
        <v>0</v>
      </c>
      <c r="R72" s="3">
        <f>IF(Table1[[#This Row],[Hire Date]]&gt;=DATE(2022,1,1),1,0)</f>
        <v>0</v>
      </c>
      <c r="S72" s="3">
        <f>IF(Table1[[#This Row],[Termination Date]]&gt;=DATE(2022,1,1),1,0)</f>
        <v>0</v>
      </c>
    </row>
    <row r="73" spans="1:19" x14ac:dyDescent="0.2">
      <c r="A73" s="3" t="s">
        <v>66</v>
      </c>
      <c r="B73" s="4">
        <v>42359.5</v>
      </c>
      <c r="C73" s="4" t="s">
        <v>124</v>
      </c>
      <c r="D73" s="4" t="s">
        <v>128</v>
      </c>
      <c r="F73" s="4" t="s">
        <v>117</v>
      </c>
      <c r="G73" s="3">
        <f>YEAR(Table1[[#This Row],[Hire Date]])</f>
        <v>2015</v>
      </c>
      <c r="H73" s="5">
        <v>62000</v>
      </c>
      <c r="I73" s="5">
        <v>4960</v>
      </c>
      <c r="J73" s="5">
        <v>620</v>
      </c>
      <c r="L73" s="3" t="s">
        <v>11</v>
      </c>
      <c r="M73" s="3">
        <v>12</v>
      </c>
      <c r="N73" s="3">
        <v>5</v>
      </c>
      <c r="O73" s="3">
        <v>3</v>
      </c>
      <c r="P73" s="3">
        <f>IF(Table1[[#This Row],[Termination Date]]&gt;0,0,1)</f>
        <v>1</v>
      </c>
      <c r="Q73" s="3">
        <f>IF(Table1[[#This Row],[Termination Date]]&gt;0,1,0)</f>
        <v>0</v>
      </c>
      <c r="R73" s="3">
        <f>IF(Table1[[#This Row],[Hire Date]]&gt;=DATE(2022,1,1),1,0)</f>
        <v>0</v>
      </c>
      <c r="S73" s="3">
        <f>IF(Table1[[#This Row],[Termination Date]]&gt;=DATE(2022,1,1),1,0)</f>
        <v>0</v>
      </c>
    </row>
    <row r="74" spans="1:19" x14ac:dyDescent="0.2">
      <c r="A74" s="3" t="s">
        <v>94</v>
      </c>
      <c r="B74" s="4">
        <v>42359.5</v>
      </c>
      <c r="C74" s="4" t="s">
        <v>124</v>
      </c>
      <c r="D74" s="4" t="s">
        <v>128</v>
      </c>
      <c r="F74" s="4" t="s">
        <v>117</v>
      </c>
      <c r="G74" s="3">
        <f>YEAR(Table1[[#This Row],[Hire Date]])</f>
        <v>2015</v>
      </c>
      <c r="H74" s="5">
        <v>78000</v>
      </c>
      <c r="I74" s="5">
        <v>7020</v>
      </c>
      <c r="J74" s="5">
        <v>780</v>
      </c>
      <c r="L74" s="3" t="s">
        <v>2</v>
      </c>
      <c r="M74" s="3">
        <v>11</v>
      </c>
      <c r="N74" s="3">
        <v>9</v>
      </c>
      <c r="O74" s="3">
        <v>5</v>
      </c>
      <c r="P74" s="3">
        <f>IF(Table1[[#This Row],[Termination Date]]&gt;0,0,1)</f>
        <v>1</v>
      </c>
      <c r="Q74" s="3">
        <f>IF(Table1[[#This Row],[Termination Date]]&gt;0,1,0)</f>
        <v>0</v>
      </c>
      <c r="R74" s="3">
        <f>IF(Table1[[#This Row],[Hire Date]]&gt;=DATE(2022,1,1),1,0)</f>
        <v>0</v>
      </c>
      <c r="S74" s="3">
        <f>IF(Table1[[#This Row],[Termination Date]]&gt;=DATE(2022,1,1),1,0)</f>
        <v>0</v>
      </c>
    </row>
    <row r="75" spans="1:19" x14ac:dyDescent="0.2">
      <c r="A75" s="3" t="s">
        <v>100</v>
      </c>
      <c r="B75" s="4">
        <v>42362.5</v>
      </c>
      <c r="C75" s="4" t="s">
        <v>124</v>
      </c>
      <c r="D75" s="4" t="s">
        <v>128</v>
      </c>
      <c r="F75" s="4" t="s">
        <v>117</v>
      </c>
      <c r="G75" s="3">
        <f>YEAR(Table1[[#This Row],[Hire Date]])</f>
        <v>2015</v>
      </c>
      <c r="H75" s="5">
        <v>88000</v>
      </c>
      <c r="I75" s="5">
        <v>5280</v>
      </c>
      <c r="J75" s="5">
        <v>1760</v>
      </c>
      <c r="L75" s="3" t="s">
        <v>6</v>
      </c>
      <c r="M75" s="3">
        <v>12</v>
      </c>
      <c r="N75" s="3">
        <v>5</v>
      </c>
      <c r="O75" s="3">
        <v>2</v>
      </c>
      <c r="P75" s="3">
        <f>IF(Table1[[#This Row],[Termination Date]]&gt;0,0,1)</f>
        <v>1</v>
      </c>
      <c r="Q75" s="3">
        <f>IF(Table1[[#This Row],[Termination Date]]&gt;0,1,0)</f>
        <v>0</v>
      </c>
      <c r="R75" s="3">
        <f>IF(Table1[[#This Row],[Hire Date]]&gt;=DATE(2022,1,1),1,0)</f>
        <v>0</v>
      </c>
      <c r="S75" s="3">
        <f>IF(Table1[[#This Row],[Termination Date]]&gt;=DATE(2022,1,1),1,0)</f>
        <v>0</v>
      </c>
    </row>
    <row r="76" spans="1:19" x14ac:dyDescent="0.2">
      <c r="A76" s="3" t="s">
        <v>53</v>
      </c>
      <c r="B76" s="4">
        <v>42372.5</v>
      </c>
      <c r="C76" s="4" t="s">
        <v>124</v>
      </c>
      <c r="D76" s="4" t="s">
        <v>128</v>
      </c>
      <c r="F76" s="4" t="s">
        <v>117</v>
      </c>
      <c r="G76" s="3">
        <f>YEAR(Table1[[#This Row],[Hire Date]])</f>
        <v>2016</v>
      </c>
      <c r="H76" s="5">
        <v>52000</v>
      </c>
      <c r="I76" s="5">
        <v>5200</v>
      </c>
      <c r="J76" s="5">
        <v>1040</v>
      </c>
      <c r="L76" s="3" t="s">
        <v>5</v>
      </c>
      <c r="M76" s="3">
        <v>12</v>
      </c>
      <c r="N76" s="3">
        <v>5</v>
      </c>
      <c r="O76" s="3">
        <v>3</v>
      </c>
      <c r="P76" s="3">
        <f>IF(Table1[[#This Row],[Termination Date]]&gt;0,0,1)</f>
        <v>1</v>
      </c>
      <c r="Q76" s="3">
        <f>IF(Table1[[#This Row],[Termination Date]]&gt;0,1,0)</f>
        <v>0</v>
      </c>
      <c r="R76" s="3">
        <f>IF(Table1[[#This Row],[Hire Date]]&gt;=DATE(2022,1,1),1,0)</f>
        <v>0</v>
      </c>
      <c r="S76" s="3">
        <f>IF(Table1[[#This Row],[Termination Date]]&gt;=DATE(2022,1,1),1,0)</f>
        <v>0</v>
      </c>
    </row>
    <row r="77" spans="1:19" x14ac:dyDescent="0.2">
      <c r="A77" s="3" t="s">
        <v>44</v>
      </c>
      <c r="B77" s="4">
        <v>42402.5</v>
      </c>
      <c r="C77" s="4" t="s">
        <v>124</v>
      </c>
      <c r="D77" s="4" t="s">
        <v>128</v>
      </c>
      <c r="F77" s="4" t="s">
        <v>117</v>
      </c>
      <c r="G77" s="3">
        <f>YEAR(Table1[[#This Row],[Hire Date]])</f>
        <v>2016</v>
      </c>
      <c r="H77" s="5">
        <v>46000</v>
      </c>
      <c r="I77" s="5">
        <v>4600</v>
      </c>
      <c r="J77" s="5">
        <v>460</v>
      </c>
      <c r="L77" s="3" t="s">
        <v>5</v>
      </c>
      <c r="M77" s="3">
        <v>10</v>
      </c>
      <c r="N77" s="3">
        <v>9</v>
      </c>
      <c r="O77" s="3">
        <v>2</v>
      </c>
      <c r="P77" s="3">
        <f>IF(Table1[[#This Row],[Termination Date]]&gt;0,0,1)</f>
        <v>1</v>
      </c>
      <c r="Q77" s="3">
        <f>IF(Table1[[#This Row],[Termination Date]]&gt;0,1,0)</f>
        <v>0</v>
      </c>
      <c r="R77" s="3">
        <f>IF(Table1[[#This Row],[Hire Date]]&gt;=DATE(2022,1,1),1,0)</f>
        <v>0</v>
      </c>
      <c r="S77" s="3">
        <f>IF(Table1[[#This Row],[Termination Date]]&gt;=DATE(2022,1,1),1,0)</f>
        <v>0</v>
      </c>
    </row>
    <row r="78" spans="1:19" x14ac:dyDescent="0.2">
      <c r="A78" s="3" t="s">
        <v>96</v>
      </c>
      <c r="B78" s="4">
        <v>42408.5</v>
      </c>
      <c r="C78" s="4" t="s">
        <v>124</v>
      </c>
      <c r="D78" s="4" t="s">
        <v>128</v>
      </c>
      <c r="F78" s="4" t="s">
        <v>117</v>
      </c>
      <c r="G78" s="3">
        <f>YEAR(Table1[[#This Row],[Hire Date]])</f>
        <v>2016</v>
      </c>
      <c r="H78" s="5">
        <v>82000</v>
      </c>
      <c r="I78" s="5">
        <v>7380</v>
      </c>
      <c r="J78" s="5">
        <v>4100</v>
      </c>
      <c r="L78" s="3" t="s">
        <v>11</v>
      </c>
      <c r="M78" s="3">
        <v>11</v>
      </c>
      <c r="N78" s="3">
        <v>9</v>
      </c>
      <c r="O78" s="3">
        <v>5</v>
      </c>
      <c r="P78" s="3">
        <f>IF(Table1[[#This Row],[Termination Date]]&gt;0,0,1)</f>
        <v>1</v>
      </c>
      <c r="Q78" s="3">
        <f>IF(Table1[[#This Row],[Termination Date]]&gt;0,1,0)</f>
        <v>0</v>
      </c>
      <c r="R78" s="3">
        <f>IF(Table1[[#This Row],[Hire Date]]&gt;=DATE(2022,1,1),1,0)</f>
        <v>0</v>
      </c>
      <c r="S78" s="3">
        <f>IF(Table1[[#This Row],[Termination Date]]&gt;=DATE(2022,1,1),1,0)</f>
        <v>0</v>
      </c>
    </row>
    <row r="79" spans="1:19" x14ac:dyDescent="0.2">
      <c r="A79" s="3" t="s">
        <v>27</v>
      </c>
      <c r="B79" s="4">
        <v>42416.5</v>
      </c>
      <c r="C79" s="4" t="s">
        <v>133</v>
      </c>
      <c r="D79" s="4" t="s">
        <v>136</v>
      </c>
      <c r="F79" s="4" t="s">
        <v>117</v>
      </c>
      <c r="G79" s="3">
        <f>YEAR(Table1[[#This Row],[Hire Date]])</f>
        <v>2016</v>
      </c>
      <c r="H79" s="5">
        <v>35000</v>
      </c>
      <c r="I79" s="5">
        <v>4200</v>
      </c>
      <c r="J79" s="5">
        <v>0</v>
      </c>
      <c r="L79" s="3" t="s">
        <v>6</v>
      </c>
      <c r="M79" s="3">
        <v>13</v>
      </c>
      <c r="N79" s="3">
        <v>3</v>
      </c>
      <c r="O79" s="3">
        <v>3</v>
      </c>
      <c r="P79" s="3">
        <f>IF(Table1[[#This Row],[Termination Date]]&gt;0,0,1)</f>
        <v>1</v>
      </c>
      <c r="Q79" s="3">
        <f>IF(Table1[[#This Row],[Termination Date]]&gt;0,1,0)</f>
        <v>0</v>
      </c>
      <c r="R79" s="3">
        <f>IF(Table1[[#This Row],[Hire Date]]&gt;=DATE(2022,1,1),1,0)</f>
        <v>0</v>
      </c>
      <c r="S79" s="3">
        <f>IF(Table1[[#This Row],[Termination Date]]&gt;=DATE(2022,1,1),1,0)</f>
        <v>0</v>
      </c>
    </row>
    <row r="80" spans="1:19" x14ac:dyDescent="0.2">
      <c r="A80" s="3" t="s">
        <v>52</v>
      </c>
      <c r="B80" s="4">
        <v>42555.5</v>
      </c>
      <c r="C80" s="4" t="s">
        <v>133</v>
      </c>
      <c r="D80" s="4" t="s">
        <v>136</v>
      </c>
      <c r="F80" s="4" t="s">
        <v>117</v>
      </c>
      <c r="G80" s="3">
        <f>YEAR(Table1[[#This Row],[Hire Date]])</f>
        <v>2016</v>
      </c>
      <c r="H80" s="5">
        <v>50000</v>
      </c>
      <c r="I80" s="5">
        <v>5000</v>
      </c>
      <c r="J80" s="5">
        <v>2500</v>
      </c>
      <c r="L80" s="3" t="s">
        <v>7</v>
      </c>
      <c r="M80" s="3">
        <v>11</v>
      </c>
      <c r="N80" s="3">
        <v>4</v>
      </c>
      <c r="O80" s="3">
        <v>2</v>
      </c>
      <c r="P80" s="3">
        <f>IF(Table1[[#This Row],[Termination Date]]&gt;0,0,1)</f>
        <v>1</v>
      </c>
      <c r="Q80" s="3">
        <f>IF(Table1[[#This Row],[Termination Date]]&gt;0,1,0)</f>
        <v>0</v>
      </c>
      <c r="R80" s="3">
        <f>IF(Table1[[#This Row],[Hire Date]]&gt;=DATE(2022,1,1),1,0)</f>
        <v>0</v>
      </c>
      <c r="S80" s="3">
        <f>IF(Table1[[#This Row],[Termination Date]]&gt;=DATE(2022,1,1),1,0)</f>
        <v>0</v>
      </c>
    </row>
    <row r="81" spans="1:19" x14ac:dyDescent="0.2">
      <c r="A81" s="3" t="s">
        <v>20</v>
      </c>
      <c r="B81" s="4">
        <v>42750.5</v>
      </c>
      <c r="C81" s="4" t="s">
        <v>130</v>
      </c>
      <c r="D81" s="4" t="s">
        <v>137</v>
      </c>
      <c r="F81" s="4" t="s">
        <v>117</v>
      </c>
      <c r="G81" s="3">
        <f>YEAR(Table1[[#This Row],[Hire Date]])</f>
        <v>2017</v>
      </c>
      <c r="H81" s="5">
        <v>25000</v>
      </c>
      <c r="I81" s="5">
        <v>1500</v>
      </c>
      <c r="J81" s="5">
        <v>1000</v>
      </c>
      <c r="L81" s="3" t="s">
        <v>2</v>
      </c>
      <c r="M81" s="3">
        <v>10</v>
      </c>
      <c r="N81" s="3">
        <v>6</v>
      </c>
      <c r="O81" s="3">
        <v>2</v>
      </c>
      <c r="P81" s="3">
        <f>IF(Table1[[#This Row],[Termination Date]]&gt;0,0,1)</f>
        <v>1</v>
      </c>
      <c r="Q81" s="3">
        <f>IF(Table1[[#This Row],[Termination Date]]&gt;0,1,0)</f>
        <v>0</v>
      </c>
      <c r="R81" s="3">
        <f>IF(Table1[[#This Row],[Hire Date]]&gt;=DATE(2022,1,1),1,0)</f>
        <v>0</v>
      </c>
      <c r="S81" s="3">
        <f>IF(Table1[[#This Row],[Termination Date]]&gt;=DATE(2022,1,1),1,0)</f>
        <v>0</v>
      </c>
    </row>
    <row r="82" spans="1:19" x14ac:dyDescent="0.2">
      <c r="A82" s="3" t="s">
        <v>29</v>
      </c>
      <c r="B82" s="4">
        <v>42815.5</v>
      </c>
      <c r="C82" s="4" t="s">
        <v>130</v>
      </c>
      <c r="D82" s="4" t="s">
        <v>137</v>
      </c>
      <c r="F82" s="4" t="s">
        <v>117</v>
      </c>
      <c r="G82" s="3">
        <f>YEAR(Table1[[#This Row],[Hire Date]])</f>
        <v>2017</v>
      </c>
      <c r="H82" s="5">
        <v>31000</v>
      </c>
      <c r="I82" s="5">
        <v>1860</v>
      </c>
      <c r="J82" s="5">
        <v>310</v>
      </c>
      <c r="L82" s="3" t="s">
        <v>2</v>
      </c>
      <c r="M82" s="3">
        <v>10</v>
      </c>
      <c r="N82" s="3">
        <v>0</v>
      </c>
      <c r="O82" s="3">
        <v>3</v>
      </c>
      <c r="P82" s="3">
        <f>IF(Table1[[#This Row],[Termination Date]]&gt;0,0,1)</f>
        <v>1</v>
      </c>
      <c r="Q82" s="3">
        <f>IF(Table1[[#This Row],[Termination Date]]&gt;0,1,0)</f>
        <v>0</v>
      </c>
      <c r="R82" s="3">
        <f>IF(Table1[[#This Row],[Hire Date]]&gt;=DATE(2022,1,1),1,0)</f>
        <v>0</v>
      </c>
      <c r="S82" s="3">
        <f>IF(Table1[[#This Row],[Termination Date]]&gt;=DATE(2022,1,1),1,0)</f>
        <v>0</v>
      </c>
    </row>
    <row r="83" spans="1:19" x14ac:dyDescent="0.2">
      <c r="A83" s="3" t="s">
        <v>28</v>
      </c>
      <c r="B83" s="4">
        <v>42854.5</v>
      </c>
      <c r="C83" s="4" t="s">
        <v>130</v>
      </c>
      <c r="D83" s="4" t="s">
        <v>137</v>
      </c>
      <c r="F83" s="4" t="s">
        <v>117</v>
      </c>
      <c r="G83" s="3">
        <f>YEAR(Table1[[#This Row],[Hire Date]])</f>
        <v>2017</v>
      </c>
      <c r="H83" s="5">
        <v>30000</v>
      </c>
      <c r="I83" s="5">
        <v>2400</v>
      </c>
      <c r="J83" s="5">
        <v>1500</v>
      </c>
      <c r="L83" s="3" t="s">
        <v>5</v>
      </c>
      <c r="M83" s="3">
        <v>13</v>
      </c>
      <c r="N83" s="3">
        <v>4</v>
      </c>
      <c r="O83" s="3">
        <v>3</v>
      </c>
      <c r="P83" s="3">
        <f>IF(Table1[[#This Row],[Termination Date]]&gt;0,0,1)</f>
        <v>1</v>
      </c>
      <c r="Q83" s="3">
        <f>IF(Table1[[#This Row],[Termination Date]]&gt;0,1,0)</f>
        <v>0</v>
      </c>
      <c r="R83" s="3">
        <f>IF(Table1[[#This Row],[Hire Date]]&gt;=DATE(2022,1,1),1,0)</f>
        <v>0</v>
      </c>
      <c r="S83" s="3">
        <f>IF(Table1[[#This Row],[Termination Date]]&gt;=DATE(2022,1,1),1,0)</f>
        <v>0</v>
      </c>
    </row>
    <row r="84" spans="1:19" x14ac:dyDescent="0.2">
      <c r="A84" s="3" t="s">
        <v>89</v>
      </c>
      <c r="B84" s="4">
        <v>42883.5</v>
      </c>
      <c r="C84" s="4" t="s">
        <v>130</v>
      </c>
      <c r="D84" s="4" t="s">
        <v>137</v>
      </c>
      <c r="F84" s="4" t="s">
        <v>117</v>
      </c>
      <c r="G84" s="3">
        <f>YEAR(Table1[[#This Row],[Hire Date]])</f>
        <v>2017</v>
      </c>
      <c r="H84" s="5">
        <v>68000</v>
      </c>
      <c r="I84" s="5">
        <v>3400</v>
      </c>
      <c r="J84" s="5">
        <v>680</v>
      </c>
      <c r="L84" s="3" t="s">
        <v>7</v>
      </c>
      <c r="M84" s="3">
        <v>10</v>
      </c>
      <c r="N84" s="3">
        <v>3</v>
      </c>
      <c r="O84" s="3">
        <v>4</v>
      </c>
      <c r="P84" s="3">
        <f>IF(Table1[[#This Row],[Termination Date]]&gt;0,0,1)</f>
        <v>1</v>
      </c>
      <c r="Q84" s="3">
        <f>IF(Table1[[#This Row],[Termination Date]]&gt;0,1,0)</f>
        <v>0</v>
      </c>
      <c r="R84" s="3">
        <f>IF(Table1[[#This Row],[Hire Date]]&gt;=DATE(2022,1,1),1,0)</f>
        <v>0</v>
      </c>
      <c r="S84" s="3">
        <f>IF(Table1[[#This Row],[Termination Date]]&gt;=DATE(2022,1,1),1,0)</f>
        <v>0</v>
      </c>
    </row>
    <row r="85" spans="1:19" x14ac:dyDescent="0.2">
      <c r="A85" s="3" t="s">
        <v>93</v>
      </c>
      <c r="B85" s="4">
        <v>42936.5</v>
      </c>
      <c r="C85" s="4" t="s">
        <v>131</v>
      </c>
      <c r="D85" s="4" t="s">
        <v>134</v>
      </c>
      <c r="F85" s="4" t="s">
        <v>117</v>
      </c>
      <c r="G85" s="3">
        <f>YEAR(Table1[[#This Row],[Hire Date]])</f>
        <v>2017</v>
      </c>
      <c r="H85" s="5">
        <v>74000</v>
      </c>
      <c r="I85" s="5">
        <v>7400</v>
      </c>
      <c r="J85" s="5">
        <v>0</v>
      </c>
      <c r="L85" s="3" t="s">
        <v>5</v>
      </c>
      <c r="M85" s="3">
        <v>10</v>
      </c>
      <c r="N85" s="3">
        <v>3</v>
      </c>
      <c r="O85" s="3">
        <v>3</v>
      </c>
      <c r="P85" s="3">
        <f>IF(Table1[[#This Row],[Termination Date]]&gt;0,0,1)</f>
        <v>1</v>
      </c>
      <c r="Q85" s="3">
        <f>IF(Table1[[#This Row],[Termination Date]]&gt;0,1,0)</f>
        <v>0</v>
      </c>
      <c r="R85" s="3">
        <f>IF(Table1[[#This Row],[Hire Date]]&gt;=DATE(2022,1,1),1,0)</f>
        <v>0</v>
      </c>
      <c r="S85" s="3">
        <f>IF(Table1[[#This Row],[Termination Date]]&gt;=DATE(2022,1,1),1,0)</f>
        <v>0</v>
      </c>
    </row>
    <row r="86" spans="1:19" x14ac:dyDescent="0.2">
      <c r="A86" s="3" t="s">
        <v>112</v>
      </c>
      <c r="B86" s="4">
        <v>43025.5</v>
      </c>
      <c r="C86" s="4" t="s">
        <v>131</v>
      </c>
      <c r="D86" s="4" t="s">
        <v>134</v>
      </c>
      <c r="F86" s="4" t="s">
        <v>117</v>
      </c>
      <c r="G86" s="3">
        <f>YEAR(Table1[[#This Row],[Hire Date]])</f>
        <v>2017</v>
      </c>
      <c r="H86" s="5">
        <v>123000</v>
      </c>
      <c r="I86" s="5">
        <v>12300</v>
      </c>
      <c r="J86" s="5">
        <v>4920</v>
      </c>
      <c r="L86" s="3" t="s">
        <v>2</v>
      </c>
      <c r="M86" s="3">
        <v>13</v>
      </c>
      <c r="N86" s="3">
        <v>6</v>
      </c>
      <c r="O86" s="3">
        <v>3</v>
      </c>
      <c r="P86" s="3">
        <f>IF(Table1[[#This Row],[Termination Date]]&gt;0,0,1)</f>
        <v>1</v>
      </c>
      <c r="Q86" s="3">
        <f>IF(Table1[[#This Row],[Termination Date]]&gt;0,1,0)</f>
        <v>0</v>
      </c>
      <c r="R86" s="3">
        <f>IF(Table1[[#This Row],[Hire Date]]&gt;=DATE(2022,1,1),1,0)</f>
        <v>0</v>
      </c>
      <c r="S86" s="3">
        <f>IF(Table1[[#This Row],[Termination Date]]&gt;=DATE(2022,1,1),1,0)</f>
        <v>0</v>
      </c>
    </row>
    <row r="87" spans="1:19" x14ac:dyDescent="0.2">
      <c r="A87" s="3" t="s">
        <v>81</v>
      </c>
      <c r="B87" s="4">
        <v>43034.5</v>
      </c>
      <c r="C87" s="4" t="s">
        <v>132</v>
      </c>
      <c r="D87" s="4" t="s">
        <v>135</v>
      </c>
      <c r="F87" s="4" t="s">
        <v>117</v>
      </c>
      <c r="G87" s="3">
        <f>YEAR(Table1[[#This Row],[Hire Date]])</f>
        <v>2017</v>
      </c>
      <c r="H87" s="5">
        <v>64000</v>
      </c>
      <c r="I87" s="5">
        <v>7680</v>
      </c>
      <c r="J87" s="5">
        <v>1280</v>
      </c>
      <c r="L87" s="3" t="s">
        <v>2</v>
      </c>
      <c r="M87" s="3">
        <v>10</v>
      </c>
      <c r="N87" s="3">
        <v>4</v>
      </c>
      <c r="O87" s="3">
        <v>3</v>
      </c>
      <c r="P87" s="3">
        <f>IF(Table1[[#This Row],[Termination Date]]&gt;0,0,1)</f>
        <v>1</v>
      </c>
      <c r="Q87" s="3">
        <f>IF(Table1[[#This Row],[Termination Date]]&gt;0,1,0)</f>
        <v>0</v>
      </c>
      <c r="R87" s="3">
        <f>IF(Table1[[#This Row],[Hire Date]]&gt;=DATE(2022,1,1),1,0)</f>
        <v>0</v>
      </c>
      <c r="S87" s="3">
        <f>IF(Table1[[#This Row],[Termination Date]]&gt;=DATE(2022,1,1),1,0)</f>
        <v>0</v>
      </c>
    </row>
    <row r="88" spans="1:19" x14ac:dyDescent="0.2">
      <c r="A88" s="3" t="s">
        <v>78</v>
      </c>
      <c r="B88" s="4">
        <v>43042.5</v>
      </c>
      <c r="C88" s="4" t="s">
        <v>132</v>
      </c>
      <c r="D88" s="4" t="s">
        <v>135</v>
      </c>
      <c r="F88" s="4" t="s">
        <v>117</v>
      </c>
      <c r="G88" s="3">
        <f>YEAR(Table1[[#This Row],[Hire Date]])</f>
        <v>2017</v>
      </c>
      <c r="H88" s="5">
        <v>63000</v>
      </c>
      <c r="I88" s="5">
        <v>3780</v>
      </c>
      <c r="J88" s="5">
        <v>630</v>
      </c>
      <c r="L88" s="3" t="s">
        <v>11</v>
      </c>
      <c r="M88" s="3">
        <v>10</v>
      </c>
      <c r="N88" s="3">
        <v>2</v>
      </c>
      <c r="O88" s="3">
        <v>5</v>
      </c>
      <c r="P88" s="3">
        <f>IF(Table1[[#This Row],[Termination Date]]&gt;0,0,1)</f>
        <v>1</v>
      </c>
      <c r="Q88" s="3">
        <f>IF(Table1[[#This Row],[Termination Date]]&gt;0,1,0)</f>
        <v>0</v>
      </c>
      <c r="R88" s="3">
        <f>IF(Table1[[#This Row],[Hire Date]]&gt;=DATE(2022,1,1),1,0)</f>
        <v>0</v>
      </c>
      <c r="S88" s="3">
        <f>IF(Table1[[#This Row],[Termination Date]]&gt;=DATE(2022,1,1),1,0)</f>
        <v>0</v>
      </c>
    </row>
    <row r="89" spans="1:19" x14ac:dyDescent="0.2">
      <c r="A89" s="3" t="s">
        <v>67</v>
      </c>
      <c r="B89" s="4">
        <v>43045.5</v>
      </c>
      <c r="C89" s="4" t="s">
        <v>133</v>
      </c>
      <c r="D89" s="4" t="s">
        <v>136</v>
      </c>
      <c r="F89" s="4" t="s">
        <v>117</v>
      </c>
      <c r="G89" s="3">
        <f>YEAR(Table1[[#This Row],[Hire Date]])</f>
        <v>2017</v>
      </c>
      <c r="H89" s="5">
        <v>57000</v>
      </c>
      <c r="I89" s="5">
        <v>5700</v>
      </c>
      <c r="J89" s="5">
        <v>1710</v>
      </c>
      <c r="L89" s="3" t="s">
        <v>3</v>
      </c>
      <c r="M89" s="3">
        <v>11</v>
      </c>
      <c r="N89" s="3">
        <v>2</v>
      </c>
      <c r="O89" s="3">
        <v>4</v>
      </c>
      <c r="P89" s="3">
        <f>IF(Table1[[#This Row],[Termination Date]]&gt;0,0,1)</f>
        <v>1</v>
      </c>
      <c r="Q89" s="3">
        <f>IF(Table1[[#This Row],[Termination Date]]&gt;0,1,0)</f>
        <v>0</v>
      </c>
      <c r="R89" s="3">
        <f>IF(Table1[[#This Row],[Hire Date]]&gt;=DATE(2022,1,1),1,0)</f>
        <v>0</v>
      </c>
      <c r="S89" s="3">
        <f>IF(Table1[[#This Row],[Termination Date]]&gt;=DATE(2022,1,1),1,0)</f>
        <v>0</v>
      </c>
    </row>
    <row r="90" spans="1:19" x14ac:dyDescent="0.2">
      <c r="A90" s="3" t="s">
        <v>56</v>
      </c>
      <c r="B90" s="4">
        <v>43065.5</v>
      </c>
      <c r="C90" s="4" t="s">
        <v>133</v>
      </c>
      <c r="D90" s="4" t="s">
        <v>136</v>
      </c>
      <c r="F90" s="4" t="s">
        <v>117</v>
      </c>
      <c r="G90" s="3">
        <f>YEAR(Table1[[#This Row],[Hire Date]])</f>
        <v>2017</v>
      </c>
      <c r="H90" s="5">
        <v>48000</v>
      </c>
      <c r="I90" s="5">
        <v>3840</v>
      </c>
      <c r="J90" s="5">
        <v>2400</v>
      </c>
      <c r="L90" s="3" t="s">
        <v>4</v>
      </c>
      <c r="M90" s="3">
        <v>10</v>
      </c>
      <c r="N90" s="3">
        <v>2</v>
      </c>
      <c r="O90" s="3">
        <v>4</v>
      </c>
      <c r="P90" s="3">
        <f>IF(Table1[[#This Row],[Termination Date]]&gt;0,0,1)</f>
        <v>1</v>
      </c>
      <c r="Q90" s="3">
        <f>IF(Table1[[#This Row],[Termination Date]]&gt;0,1,0)</f>
        <v>0</v>
      </c>
      <c r="R90" s="3">
        <f>IF(Table1[[#This Row],[Hire Date]]&gt;=DATE(2022,1,1),1,0)</f>
        <v>0</v>
      </c>
      <c r="S90" s="3">
        <f>IF(Table1[[#This Row],[Termination Date]]&gt;=DATE(2022,1,1),1,0)</f>
        <v>0</v>
      </c>
    </row>
    <row r="91" spans="1:19" x14ac:dyDescent="0.2">
      <c r="A91" s="3" t="s">
        <v>98</v>
      </c>
      <c r="B91" s="4">
        <v>43071.5</v>
      </c>
      <c r="C91" s="4" t="s">
        <v>124</v>
      </c>
      <c r="D91" s="4" t="s">
        <v>128</v>
      </c>
      <c r="F91" s="4" t="s">
        <v>117</v>
      </c>
      <c r="G91" s="3">
        <f>YEAR(Table1[[#This Row],[Hire Date]])</f>
        <v>2017</v>
      </c>
      <c r="H91" s="5">
        <v>77000</v>
      </c>
      <c r="I91" s="5">
        <v>3850</v>
      </c>
      <c r="J91" s="5">
        <v>0</v>
      </c>
      <c r="K91" s="5">
        <v>0</v>
      </c>
      <c r="L91" s="3" t="s">
        <v>1</v>
      </c>
      <c r="M91" s="3">
        <v>13</v>
      </c>
      <c r="N91" s="3">
        <v>8</v>
      </c>
      <c r="O91" s="3">
        <v>4</v>
      </c>
      <c r="P91" s="3">
        <f>IF(Table1[[#This Row],[Termination Date]]&gt;0,0,1)</f>
        <v>1</v>
      </c>
      <c r="Q91" s="3">
        <f>IF(Table1[[#This Row],[Termination Date]]&gt;0,1,0)</f>
        <v>0</v>
      </c>
      <c r="R91" s="3">
        <f>IF(Table1[[#This Row],[Hire Date]]&gt;=DATE(2022,1,1),1,0)</f>
        <v>0</v>
      </c>
      <c r="S91" s="3">
        <f>IF(Table1[[#This Row],[Termination Date]]&gt;=DATE(2022,1,1),1,0)</f>
        <v>0</v>
      </c>
    </row>
    <row r="92" spans="1:19" x14ac:dyDescent="0.2">
      <c r="A92" s="3" t="s">
        <v>68</v>
      </c>
      <c r="B92" s="4">
        <v>43072.5</v>
      </c>
      <c r="C92" s="4" t="s">
        <v>124</v>
      </c>
      <c r="D92" s="4" t="s">
        <v>128</v>
      </c>
      <c r="F92" s="4" t="s">
        <v>117</v>
      </c>
      <c r="G92" s="3">
        <f>YEAR(Table1[[#This Row],[Hire Date]])</f>
        <v>2017</v>
      </c>
      <c r="H92" s="5">
        <v>57000</v>
      </c>
      <c r="I92" s="5">
        <v>2850</v>
      </c>
      <c r="J92" s="5">
        <v>2280</v>
      </c>
      <c r="L92" s="3" t="s">
        <v>4</v>
      </c>
      <c r="M92" s="3">
        <v>11</v>
      </c>
      <c r="N92" s="3">
        <v>8</v>
      </c>
      <c r="O92" s="3">
        <v>3</v>
      </c>
      <c r="P92" s="3">
        <f>IF(Table1[[#This Row],[Termination Date]]&gt;0,0,1)</f>
        <v>1</v>
      </c>
      <c r="Q92" s="3">
        <f>IF(Table1[[#This Row],[Termination Date]]&gt;0,1,0)</f>
        <v>0</v>
      </c>
      <c r="R92" s="3">
        <f>IF(Table1[[#This Row],[Hire Date]]&gt;=DATE(2022,1,1),1,0)</f>
        <v>0</v>
      </c>
      <c r="S92" s="3">
        <f>IF(Table1[[#This Row],[Termination Date]]&gt;=DATE(2022,1,1),1,0)</f>
        <v>0</v>
      </c>
    </row>
    <row r="93" spans="1:19" x14ac:dyDescent="0.2">
      <c r="A93" s="3" t="s">
        <v>101</v>
      </c>
      <c r="B93" s="4">
        <v>43072.5</v>
      </c>
      <c r="C93" s="4" t="s">
        <v>124</v>
      </c>
      <c r="D93" s="4" t="s">
        <v>128</v>
      </c>
      <c r="F93" s="4" t="s">
        <v>117</v>
      </c>
      <c r="G93" s="3">
        <f>YEAR(Table1[[#This Row],[Hire Date]])</f>
        <v>2017</v>
      </c>
      <c r="H93" s="5">
        <v>83000</v>
      </c>
      <c r="I93" s="5">
        <v>4150</v>
      </c>
      <c r="J93" s="5">
        <v>0</v>
      </c>
      <c r="K93" s="5">
        <v>0</v>
      </c>
      <c r="L93" s="3" t="s">
        <v>1</v>
      </c>
      <c r="M93" s="3">
        <v>13</v>
      </c>
      <c r="N93" s="3">
        <v>0</v>
      </c>
      <c r="O93" s="3">
        <v>4</v>
      </c>
      <c r="P93" s="3">
        <f>IF(Table1[[#This Row],[Termination Date]]&gt;0,0,1)</f>
        <v>1</v>
      </c>
      <c r="Q93" s="3">
        <f>IF(Table1[[#This Row],[Termination Date]]&gt;0,1,0)</f>
        <v>0</v>
      </c>
      <c r="R93" s="3">
        <f>IF(Table1[[#This Row],[Hire Date]]&gt;=DATE(2022,1,1),1,0)</f>
        <v>0</v>
      </c>
      <c r="S93" s="3">
        <f>IF(Table1[[#This Row],[Termination Date]]&gt;=DATE(2022,1,1),1,0)</f>
        <v>0</v>
      </c>
    </row>
    <row r="94" spans="1:19" x14ac:dyDescent="0.2">
      <c r="A94" s="3" t="s">
        <v>42</v>
      </c>
      <c r="B94" s="4">
        <v>43082.5</v>
      </c>
      <c r="C94" s="4" t="s">
        <v>124</v>
      </c>
      <c r="D94" s="4" t="s">
        <v>128</v>
      </c>
      <c r="F94" s="4" t="s">
        <v>117</v>
      </c>
      <c r="G94" s="3">
        <f>YEAR(Table1[[#This Row],[Hire Date]])</f>
        <v>2017</v>
      </c>
      <c r="H94" s="5">
        <v>40000</v>
      </c>
      <c r="I94" s="5">
        <v>4800</v>
      </c>
      <c r="J94" s="5">
        <v>800</v>
      </c>
      <c r="L94" s="3" t="s">
        <v>3</v>
      </c>
      <c r="M94" s="3">
        <v>10</v>
      </c>
      <c r="N94" s="3">
        <v>10</v>
      </c>
      <c r="O94" s="3">
        <v>2</v>
      </c>
      <c r="P94" s="3">
        <f>IF(Table1[[#This Row],[Termination Date]]&gt;0,0,1)</f>
        <v>1</v>
      </c>
      <c r="Q94" s="3">
        <f>IF(Table1[[#This Row],[Termination Date]]&gt;0,1,0)</f>
        <v>0</v>
      </c>
      <c r="R94" s="3">
        <f>IF(Table1[[#This Row],[Hire Date]]&gt;=DATE(2022,1,1),1,0)</f>
        <v>0</v>
      </c>
      <c r="S94" s="3">
        <f>IF(Table1[[#This Row],[Termination Date]]&gt;=DATE(2022,1,1),1,0)</f>
        <v>0</v>
      </c>
    </row>
    <row r="95" spans="1:19" x14ac:dyDescent="0.2">
      <c r="A95" s="3" t="s">
        <v>107</v>
      </c>
      <c r="B95" s="4">
        <v>41772.5</v>
      </c>
      <c r="C95" s="4" t="s">
        <v>124</v>
      </c>
      <c r="D95" s="4" t="s">
        <v>128</v>
      </c>
      <c r="F95" s="4" t="s">
        <v>117</v>
      </c>
      <c r="G95" s="3">
        <f>YEAR(Table1[[#This Row],[Hire Date]])</f>
        <v>2014</v>
      </c>
      <c r="H95" s="5">
        <v>100000</v>
      </c>
      <c r="I95" s="5">
        <v>7000</v>
      </c>
      <c r="J95" s="5">
        <v>2000</v>
      </c>
      <c r="L95" s="3" t="s">
        <v>4</v>
      </c>
      <c r="M95" s="3">
        <v>15</v>
      </c>
      <c r="N95" s="3">
        <v>0</v>
      </c>
      <c r="O95" s="3">
        <v>3</v>
      </c>
      <c r="P95" s="3">
        <f>IF(Table1[[#This Row],[Termination Date]]&gt;0,0,1)</f>
        <v>1</v>
      </c>
      <c r="Q95" s="3">
        <f>IF(Table1[[#This Row],[Termination Date]]&gt;0,1,0)</f>
        <v>0</v>
      </c>
      <c r="R95" s="3">
        <f>IF(Table1[[#This Row],[Hire Date]]&gt;=DATE(2022,1,1),1,0)</f>
        <v>0</v>
      </c>
      <c r="S95" s="3">
        <f>IF(Table1[[#This Row],[Termination Date]]&gt;=DATE(2022,1,1),1,0)</f>
        <v>0</v>
      </c>
    </row>
    <row r="96" spans="1:19" x14ac:dyDescent="0.2">
      <c r="A96" s="3" t="s">
        <v>48</v>
      </c>
      <c r="B96" s="4">
        <v>41875.5</v>
      </c>
      <c r="C96" s="4" t="s">
        <v>124</v>
      </c>
      <c r="D96" s="4" t="s">
        <v>128</v>
      </c>
      <c r="F96" s="4" t="s">
        <v>117</v>
      </c>
      <c r="G96" s="3">
        <f>YEAR(Table1[[#This Row],[Hire Date]])</f>
        <v>2014</v>
      </c>
      <c r="H96" s="5">
        <v>58000</v>
      </c>
      <c r="I96" s="5">
        <v>4060</v>
      </c>
      <c r="J96" s="5">
        <v>0</v>
      </c>
      <c r="K96" s="5">
        <v>60000</v>
      </c>
      <c r="L96" s="3" t="s">
        <v>1</v>
      </c>
      <c r="M96" s="3">
        <v>11</v>
      </c>
      <c r="N96" s="3">
        <v>4</v>
      </c>
      <c r="O96" s="3">
        <v>3</v>
      </c>
      <c r="P96" s="3">
        <f>IF(Table1[[#This Row],[Termination Date]]&gt;0,0,1)</f>
        <v>1</v>
      </c>
      <c r="Q96" s="3">
        <f>IF(Table1[[#This Row],[Termination Date]]&gt;0,1,0)</f>
        <v>0</v>
      </c>
      <c r="R96" s="3">
        <f>IF(Table1[[#This Row],[Hire Date]]&gt;=DATE(2022,1,1),1,0)</f>
        <v>0</v>
      </c>
      <c r="S96" s="3">
        <f>IF(Table1[[#This Row],[Termination Date]]&gt;=DATE(2022,1,1),1,0)</f>
        <v>0</v>
      </c>
    </row>
    <row r="97" spans="1:19" x14ac:dyDescent="0.2">
      <c r="A97" s="3" t="s">
        <v>69</v>
      </c>
      <c r="B97" s="4">
        <v>41890.5</v>
      </c>
      <c r="C97" s="4" t="s">
        <v>124</v>
      </c>
      <c r="D97" s="4" t="s">
        <v>128</v>
      </c>
      <c r="F97" s="4" t="s">
        <v>117</v>
      </c>
      <c r="G97" s="3">
        <f>YEAR(Table1[[#This Row],[Hire Date]])</f>
        <v>2014</v>
      </c>
      <c r="H97" s="5">
        <v>69000</v>
      </c>
      <c r="I97" s="5">
        <v>4830</v>
      </c>
      <c r="J97" s="5">
        <v>3450</v>
      </c>
      <c r="L97" s="3" t="s">
        <v>3</v>
      </c>
      <c r="M97" s="3">
        <v>15</v>
      </c>
      <c r="N97" s="3">
        <v>0</v>
      </c>
      <c r="O97" s="3">
        <v>2</v>
      </c>
      <c r="P97" s="3">
        <f>IF(Table1[[#This Row],[Termination Date]]&gt;0,0,1)</f>
        <v>1</v>
      </c>
      <c r="Q97" s="3">
        <f>IF(Table1[[#This Row],[Termination Date]]&gt;0,1,0)</f>
        <v>0</v>
      </c>
      <c r="R97" s="3">
        <f>IF(Table1[[#This Row],[Hire Date]]&gt;=DATE(2022,1,1),1,0)</f>
        <v>0</v>
      </c>
      <c r="S97" s="3">
        <f>IF(Table1[[#This Row],[Termination Date]]&gt;=DATE(2022,1,1),1,0)</f>
        <v>0</v>
      </c>
    </row>
    <row r="98" spans="1:19" x14ac:dyDescent="0.2">
      <c r="A98" s="3" t="s">
        <v>33</v>
      </c>
      <c r="B98" s="4">
        <v>41930.5</v>
      </c>
      <c r="C98" s="4" t="s">
        <v>124</v>
      </c>
      <c r="D98" s="4" t="s">
        <v>128</v>
      </c>
      <c r="F98" s="4" t="s">
        <v>117</v>
      </c>
      <c r="G98" s="3">
        <f>YEAR(Table1[[#This Row],[Hire Date]])</f>
        <v>2014</v>
      </c>
      <c r="H98" s="5">
        <v>44000</v>
      </c>
      <c r="I98" s="5">
        <v>5280</v>
      </c>
      <c r="J98" s="5">
        <v>1760</v>
      </c>
      <c r="L98" s="3" t="s">
        <v>2</v>
      </c>
      <c r="M98" s="3">
        <v>15</v>
      </c>
      <c r="N98" s="3">
        <v>9</v>
      </c>
      <c r="O98" s="3">
        <v>4</v>
      </c>
      <c r="P98" s="3">
        <f>IF(Table1[[#This Row],[Termination Date]]&gt;0,0,1)</f>
        <v>1</v>
      </c>
      <c r="Q98" s="3">
        <f>IF(Table1[[#This Row],[Termination Date]]&gt;0,1,0)</f>
        <v>0</v>
      </c>
      <c r="R98" s="3">
        <f>IF(Table1[[#This Row],[Hire Date]]&gt;=DATE(2022,1,1),1,0)</f>
        <v>0</v>
      </c>
      <c r="S98" s="3">
        <f>IF(Table1[[#This Row],[Termination Date]]&gt;=DATE(2022,1,1),1,0)</f>
        <v>0</v>
      </c>
    </row>
    <row r="99" spans="1:19" x14ac:dyDescent="0.2">
      <c r="A99" s="3" t="s">
        <v>62</v>
      </c>
      <c r="B99" s="4">
        <v>41980.5</v>
      </c>
      <c r="C99" s="4" t="s">
        <v>124</v>
      </c>
      <c r="D99" s="4" t="s">
        <v>128</v>
      </c>
      <c r="F99" s="4" t="s">
        <v>117</v>
      </c>
      <c r="G99" s="3">
        <f>YEAR(Table1[[#This Row],[Hire Date]])</f>
        <v>2014</v>
      </c>
      <c r="H99" s="5">
        <v>70000</v>
      </c>
      <c r="I99" s="5">
        <v>4900</v>
      </c>
      <c r="J99" s="5">
        <v>0</v>
      </c>
      <c r="L99" s="3" t="s">
        <v>10</v>
      </c>
      <c r="M99" s="3">
        <v>14</v>
      </c>
      <c r="N99" s="3">
        <v>1</v>
      </c>
      <c r="O99" s="3">
        <v>2</v>
      </c>
      <c r="P99" s="3">
        <f>IF(Table1[[#This Row],[Termination Date]]&gt;0,0,1)</f>
        <v>1</v>
      </c>
      <c r="Q99" s="3">
        <f>IF(Table1[[#This Row],[Termination Date]]&gt;0,1,0)</f>
        <v>0</v>
      </c>
      <c r="R99" s="3">
        <f>IF(Table1[[#This Row],[Hire Date]]&gt;=DATE(2022,1,1),1,0)</f>
        <v>0</v>
      </c>
      <c r="S99" s="3">
        <f>IF(Table1[[#This Row],[Termination Date]]&gt;=DATE(2022,1,1),1,0)</f>
        <v>0</v>
      </c>
    </row>
    <row r="100" spans="1:19" x14ac:dyDescent="0.2">
      <c r="A100" s="3" t="s">
        <v>46</v>
      </c>
      <c r="B100" s="4">
        <v>42017.5</v>
      </c>
      <c r="C100" s="4" t="s">
        <v>131</v>
      </c>
      <c r="D100" s="4" t="s">
        <v>134</v>
      </c>
      <c r="F100" s="4" t="s">
        <v>117</v>
      </c>
      <c r="G100" s="3">
        <f>YEAR(Table1[[#This Row],[Hire Date]])</f>
        <v>2015</v>
      </c>
      <c r="H100" s="5">
        <v>52000</v>
      </c>
      <c r="I100" s="5">
        <v>3640</v>
      </c>
      <c r="J100" s="5">
        <v>0</v>
      </c>
      <c r="K100" s="5">
        <v>88000</v>
      </c>
      <c r="L100" s="3" t="s">
        <v>1</v>
      </c>
      <c r="M100" s="3">
        <v>10</v>
      </c>
      <c r="N100" s="3">
        <v>4</v>
      </c>
      <c r="O100" s="3">
        <v>3</v>
      </c>
      <c r="P100" s="3">
        <f>IF(Table1[[#This Row],[Termination Date]]&gt;0,0,1)</f>
        <v>1</v>
      </c>
      <c r="Q100" s="3">
        <f>IF(Table1[[#This Row],[Termination Date]]&gt;0,1,0)</f>
        <v>0</v>
      </c>
      <c r="R100" s="3">
        <f>IF(Table1[[#This Row],[Hire Date]]&gt;=DATE(2022,1,1),1,0)</f>
        <v>0</v>
      </c>
      <c r="S100" s="3">
        <f>IF(Table1[[#This Row],[Termination Date]]&gt;=DATE(2022,1,1),1,0)</f>
        <v>0</v>
      </c>
    </row>
    <row r="101" spans="1:19" x14ac:dyDescent="0.2">
      <c r="A101" s="3" t="s">
        <v>63</v>
      </c>
      <c r="B101" s="4">
        <v>42096.5</v>
      </c>
      <c r="C101" s="4" t="s">
        <v>131</v>
      </c>
      <c r="D101" s="4" t="s">
        <v>134</v>
      </c>
      <c r="E101" s="4">
        <v>43162.5</v>
      </c>
      <c r="F101" s="4" t="s">
        <v>117</v>
      </c>
      <c r="G101" s="3">
        <f>YEAR(Table1[[#This Row],[Hire Date]])</f>
        <v>2015</v>
      </c>
      <c r="H101" s="5">
        <v>65000</v>
      </c>
      <c r="I101" s="5">
        <v>3900</v>
      </c>
      <c r="J101" s="5">
        <v>3250</v>
      </c>
      <c r="L101" s="3" t="s">
        <v>2</v>
      </c>
      <c r="M101" s="3">
        <v>11</v>
      </c>
      <c r="N101" s="3">
        <v>5</v>
      </c>
      <c r="O101" s="3">
        <v>5</v>
      </c>
      <c r="P101" s="3">
        <f>IF(Table1[[#This Row],[Termination Date]]&gt;0,0,1)</f>
        <v>0</v>
      </c>
      <c r="Q101" s="3">
        <f>IF(Table1[[#This Row],[Termination Date]]&gt;0,1,0)</f>
        <v>1</v>
      </c>
      <c r="R101" s="3">
        <f>IF(Table1[[#This Row],[Hire Date]]&gt;=DATE(2022,1,1),1,0)</f>
        <v>0</v>
      </c>
      <c r="S101" s="3">
        <f>IF(Table1[[#This Row],[Termination Date]]&gt;=DATE(2022,1,1),1,0)</f>
        <v>0</v>
      </c>
    </row>
    <row r="102" spans="1:19" x14ac:dyDescent="0.2">
      <c r="A102" s="3" t="s">
        <v>31</v>
      </c>
      <c r="B102" s="4">
        <v>42128.5</v>
      </c>
      <c r="C102" s="4" t="s">
        <v>131</v>
      </c>
      <c r="D102" s="4" t="s">
        <v>134</v>
      </c>
      <c r="F102" s="4" t="s">
        <v>117</v>
      </c>
      <c r="G102" s="3">
        <f>YEAR(Table1[[#This Row],[Hire Date]])</f>
        <v>2015</v>
      </c>
      <c r="H102" s="5">
        <v>43000</v>
      </c>
      <c r="I102" s="5">
        <v>3870</v>
      </c>
      <c r="J102" s="5">
        <v>860</v>
      </c>
      <c r="L102" s="3" t="s">
        <v>10</v>
      </c>
      <c r="M102" s="3">
        <v>10</v>
      </c>
      <c r="N102" s="3">
        <v>8</v>
      </c>
      <c r="O102" s="3">
        <v>5</v>
      </c>
      <c r="P102" s="3">
        <f>IF(Table1[[#This Row],[Termination Date]]&gt;0,0,1)</f>
        <v>1</v>
      </c>
      <c r="Q102" s="3">
        <f>IF(Table1[[#This Row],[Termination Date]]&gt;0,1,0)</f>
        <v>0</v>
      </c>
      <c r="R102" s="3">
        <f>IF(Table1[[#This Row],[Hire Date]]&gt;=DATE(2022,1,1),1,0)</f>
        <v>0</v>
      </c>
      <c r="S102" s="3">
        <f>IF(Table1[[#This Row],[Termination Date]]&gt;=DATE(2022,1,1),1,0)</f>
        <v>0</v>
      </c>
    </row>
    <row r="103" spans="1:19" x14ac:dyDescent="0.2">
      <c r="A103" s="3" t="s">
        <v>45</v>
      </c>
      <c r="B103" s="4">
        <v>42134.5</v>
      </c>
      <c r="C103" s="4" t="s">
        <v>132</v>
      </c>
      <c r="D103" s="4" t="s">
        <v>135</v>
      </c>
      <c r="F103" s="4" t="s">
        <v>117</v>
      </c>
      <c r="G103" s="3">
        <f>YEAR(Table1[[#This Row],[Hire Date]])</f>
        <v>2015</v>
      </c>
      <c r="H103" s="5">
        <v>49000</v>
      </c>
      <c r="I103" s="5">
        <v>4410</v>
      </c>
      <c r="J103" s="5">
        <v>0</v>
      </c>
      <c r="K103" s="5">
        <v>96000</v>
      </c>
      <c r="L103" s="3" t="s">
        <v>1</v>
      </c>
      <c r="M103" s="3">
        <v>15</v>
      </c>
      <c r="N103" s="3">
        <v>8</v>
      </c>
      <c r="O103" s="3">
        <v>5</v>
      </c>
      <c r="P103" s="3">
        <f>IF(Table1[[#This Row],[Termination Date]]&gt;0,0,1)</f>
        <v>1</v>
      </c>
      <c r="Q103" s="3">
        <f>IF(Table1[[#This Row],[Termination Date]]&gt;0,1,0)</f>
        <v>0</v>
      </c>
      <c r="R103" s="3">
        <f>IF(Table1[[#This Row],[Hire Date]]&gt;=DATE(2022,1,1),1,0)</f>
        <v>0</v>
      </c>
      <c r="S103" s="3">
        <f>IF(Table1[[#This Row],[Termination Date]]&gt;=DATE(2022,1,1),1,0)</f>
        <v>0</v>
      </c>
    </row>
    <row r="104" spans="1:19" x14ac:dyDescent="0.2">
      <c r="A104" s="3" t="s">
        <v>77</v>
      </c>
      <c r="B104" s="4">
        <v>42178.5</v>
      </c>
      <c r="C104" s="4" t="s">
        <v>132</v>
      </c>
      <c r="D104" s="4" t="s">
        <v>135</v>
      </c>
      <c r="F104" s="4" t="s">
        <v>117</v>
      </c>
      <c r="G104" s="3">
        <f>YEAR(Table1[[#This Row],[Hire Date]])</f>
        <v>2015</v>
      </c>
      <c r="H104" s="5">
        <v>72000</v>
      </c>
      <c r="I104" s="5">
        <v>7200</v>
      </c>
      <c r="J104" s="5">
        <v>2160</v>
      </c>
      <c r="L104" s="3" t="s">
        <v>11</v>
      </c>
      <c r="M104" s="3">
        <v>10</v>
      </c>
      <c r="N104" s="3">
        <v>11</v>
      </c>
      <c r="O104" s="3">
        <v>3</v>
      </c>
      <c r="P104" s="3">
        <f>IF(Table1[[#This Row],[Termination Date]]&gt;0,0,1)</f>
        <v>1</v>
      </c>
      <c r="Q104" s="3">
        <f>IF(Table1[[#This Row],[Termination Date]]&gt;0,1,0)</f>
        <v>0</v>
      </c>
      <c r="R104" s="3">
        <f>IF(Table1[[#This Row],[Hire Date]]&gt;=DATE(2022,1,1),1,0)</f>
        <v>0</v>
      </c>
      <c r="S104" s="3">
        <f>IF(Table1[[#This Row],[Termination Date]]&gt;=DATE(2022,1,1),1,0)</f>
        <v>0</v>
      </c>
    </row>
    <row r="105" spans="1:19" x14ac:dyDescent="0.2">
      <c r="A105" s="3" t="s">
        <v>85</v>
      </c>
      <c r="B105" s="4">
        <v>42283.5</v>
      </c>
      <c r="C105" s="4" t="s">
        <v>132</v>
      </c>
      <c r="D105" s="4" t="s">
        <v>135</v>
      </c>
      <c r="F105" s="4" t="s">
        <v>117</v>
      </c>
      <c r="G105" s="3">
        <f>YEAR(Table1[[#This Row],[Hire Date]])</f>
        <v>2015</v>
      </c>
      <c r="H105" s="5">
        <v>75000</v>
      </c>
      <c r="I105" s="5">
        <v>4500</v>
      </c>
      <c r="J105" s="5">
        <v>3750</v>
      </c>
      <c r="L105" s="3" t="s">
        <v>5</v>
      </c>
      <c r="M105" s="3">
        <v>11</v>
      </c>
      <c r="N105" s="3">
        <v>11</v>
      </c>
      <c r="O105" s="3">
        <v>4</v>
      </c>
      <c r="P105" s="3">
        <f>IF(Table1[[#This Row],[Termination Date]]&gt;0,0,1)</f>
        <v>1</v>
      </c>
      <c r="Q105" s="3">
        <f>IF(Table1[[#This Row],[Termination Date]]&gt;0,1,0)</f>
        <v>0</v>
      </c>
      <c r="R105" s="3">
        <f>IF(Table1[[#This Row],[Hire Date]]&gt;=DATE(2022,1,1),1,0)</f>
        <v>0</v>
      </c>
      <c r="S105" s="3">
        <f>IF(Table1[[#This Row],[Termination Date]]&gt;=DATE(2022,1,1),1,0)</f>
        <v>0</v>
      </c>
    </row>
    <row r="106" spans="1:19" x14ac:dyDescent="0.2">
      <c r="A106" s="3" t="s">
        <v>25</v>
      </c>
      <c r="B106" s="4">
        <v>42298.5</v>
      </c>
      <c r="C106" s="4" t="s">
        <v>124</v>
      </c>
      <c r="D106" s="4" t="s">
        <v>128</v>
      </c>
      <c r="F106" s="4" t="s">
        <v>117</v>
      </c>
      <c r="G106" s="3">
        <f>YEAR(Table1[[#This Row],[Hire Date]])</f>
        <v>2015</v>
      </c>
      <c r="H106" s="5">
        <v>39000</v>
      </c>
      <c r="I106" s="5">
        <v>4680</v>
      </c>
      <c r="J106" s="5">
        <v>390</v>
      </c>
      <c r="L106" s="3" t="s">
        <v>10</v>
      </c>
      <c r="M106" s="3">
        <v>12</v>
      </c>
      <c r="N106" s="3">
        <v>10</v>
      </c>
      <c r="O106" s="3">
        <v>2</v>
      </c>
      <c r="P106" s="3">
        <f>IF(Table1[[#This Row],[Termination Date]]&gt;0,0,1)</f>
        <v>1</v>
      </c>
      <c r="Q106" s="3">
        <f>IF(Table1[[#This Row],[Termination Date]]&gt;0,1,0)</f>
        <v>0</v>
      </c>
      <c r="R106" s="3">
        <f>IF(Table1[[#This Row],[Hire Date]]&gt;=DATE(2022,1,1),1,0)</f>
        <v>0</v>
      </c>
      <c r="S106" s="3">
        <f>IF(Table1[[#This Row],[Termination Date]]&gt;=DATE(2022,1,1),1,0)</f>
        <v>0</v>
      </c>
    </row>
    <row r="107" spans="1:19" x14ac:dyDescent="0.2">
      <c r="A107" s="3" t="s">
        <v>71</v>
      </c>
      <c r="B107" s="4">
        <v>42299.5</v>
      </c>
      <c r="C107" s="4" t="s">
        <v>124</v>
      </c>
      <c r="D107" s="4" t="s">
        <v>128</v>
      </c>
      <c r="F107" s="4" t="s">
        <v>117</v>
      </c>
      <c r="G107" s="3">
        <f>YEAR(Table1[[#This Row],[Hire Date]])</f>
        <v>2015</v>
      </c>
      <c r="H107" s="5">
        <v>68000</v>
      </c>
      <c r="I107" s="5">
        <v>7480</v>
      </c>
      <c r="J107" s="5">
        <v>2040</v>
      </c>
      <c r="L107" s="3" t="s">
        <v>11</v>
      </c>
      <c r="M107" s="3">
        <v>12</v>
      </c>
      <c r="N107" s="3">
        <v>2</v>
      </c>
      <c r="O107" s="3">
        <v>4</v>
      </c>
      <c r="P107" s="3">
        <f>IF(Table1[[#This Row],[Termination Date]]&gt;0,0,1)</f>
        <v>1</v>
      </c>
      <c r="Q107" s="3">
        <f>IF(Table1[[#This Row],[Termination Date]]&gt;0,1,0)</f>
        <v>0</v>
      </c>
      <c r="R107" s="3">
        <f>IF(Table1[[#This Row],[Hire Date]]&gt;=DATE(2022,1,1),1,0)</f>
        <v>0</v>
      </c>
      <c r="S107" s="3">
        <f>IF(Table1[[#This Row],[Termination Date]]&gt;=DATE(2022,1,1),1,0)</f>
        <v>0</v>
      </c>
    </row>
    <row r="108" spans="1:19" x14ac:dyDescent="0.2">
      <c r="A108" s="3" t="s">
        <v>72</v>
      </c>
      <c r="B108" s="4">
        <v>42301.5</v>
      </c>
      <c r="C108" s="4" t="s">
        <v>124</v>
      </c>
      <c r="D108" s="4" t="s">
        <v>128</v>
      </c>
      <c r="E108" s="4">
        <v>43292.5</v>
      </c>
      <c r="F108" s="4" t="s">
        <v>117</v>
      </c>
      <c r="G108" s="3">
        <f>YEAR(Table1[[#This Row],[Hire Date]])</f>
        <v>2015</v>
      </c>
      <c r="H108" s="5">
        <v>70000</v>
      </c>
      <c r="I108" s="5">
        <v>7000</v>
      </c>
      <c r="J108" s="5">
        <v>700</v>
      </c>
      <c r="L108" s="3" t="s">
        <v>11</v>
      </c>
      <c r="M108" s="3">
        <v>10</v>
      </c>
      <c r="N108" s="3">
        <v>11</v>
      </c>
      <c r="O108" s="3">
        <v>5</v>
      </c>
      <c r="P108" s="3">
        <f>IF(Table1[[#This Row],[Termination Date]]&gt;0,0,1)</f>
        <v>0</v>
      </c>
      <c r="Q108" s="3">
        <f>IF(Table1[[#This Row],[Termination Date]]&gt;0,1,0)</f>
        <v>1</v>
      </c>
      <c r="R108" s="3">
        <f>IF(Table1[[#This Row],[Hire Date]]&gt;=DATE(2022,1,1),1,0)</f>
        <v>0</v>
      </c>
      <c r="S108" s="3">
        <f>IF(Table1[[#This Row],[Termination Date]]&gt;=DATE(2022,1,1),1,0)</f>
        <v>0</v>
      </c>
    </row>
    <row r="109" spans="1:19" x14ac:dyDescent="0.2">
      <c r="A109" s="3" t="s">
        <v>70</v>
      </c>
      <c r="B109" s="4">
        <v>42331.5</v>
      </c>
      <c r="C109" s="4" t="s">
        <v>124</v>
      </c>
      <c r="D109" s="4" t="s">
        <v>128</v>
      </c>
      <c r="F109" s="4" t="s">
        <v>117</v>
      </c>
      <c r="G109" s="3">
        <f>YEAR(Table1[[#This Row],[Hire Date]])</f>
        <v>2015</v>
      </c>
      <c r="H109" s="5">
        <v>70000</v>
      </c>
      <c r="I109" s="5">
        <v>4200</v>
      </c>
      <c r="J109" s="5">
        <v>700</v>
      </c>
      <c r="L109" s="3" t="s">
        <v>7</v>
      </c>
      <c r="M109" s="3">
        <v>12</v>
      </c>
      <c r="N109" s="3">
        <v>6</v>
      </c>
      <c r="O109" s="3">
        <v>4</v>
      </c>
      <c r="P109" s="3">
        <f>IF(Table1[[#This Row],[Termination Date]]&gt;0,0,1)</f>
        <v>1</v>
      </c>
      <c r="Q109" s="3">
        <f>IF(Table1[[#This Row],[Termination Date]]&gt;0,1,0)</f>
        <v>0</v>
      </c>
      <c r="R109" s="3">
        <f>IF(Table1[[#This Row],[Hire Date]]&gt;=DATE(2022,1,1),1,0)</f>
        <v>0</v>
      </c>
      <c r="S109" s="3">
        <f>IF(Table1[[#This Row],[Termination Date]]&gt;=DATE(2022,1,1),1,0)</f>
        <v>0</v>
      </c>
    </row>
    <row r="110" spans="1:19" x14ac:dyDescent="0.2">
      <c r="A110" s="3" t="s">
        <v>80</v>
      </c>
      <c r="B110" s="4">
        <v>42341.5</v>
      </c>
      <c r="C110" s="4" t="s">
        <v>124</v>
      </c>
      <c r="D110" s="4" t="s">
        <v>128</v>
      </c>
      <c r="F110" s="4" t="s">
        <v>117</v>
      </c>
      <c r="G110" s="3">
        <f>YEAR(Table1[[#This Row],[Hire Date]])</f>
        <v>2015</v>
      </c>
      <c r="H110" s="5">
        <v>75000</v>
      </c>
      <c r="I110" s="5">
        <v>6750</v>
      </c>
      <c r="J110" s="5">
        <v>2250</v>
      </c>
      <c r="L110" s="3" t="s">
        <v>2</v>
      </c>
      <c r="M110" s="3">
        <v>10</v>
      </c>
      <c r="N110" s="3">
        <v>2</v>
      </c>
      <c r="O110" s="3">
        <v>5</v>
      </c>
      <c r="P110" s="3">
        <f>IF(Table1[[#This Row],[Termination Date]]&gt;0,0,1)</f>
        <v>1</v>
      </c>
      <c r="Q110" s="3">
        <f>IF(Table1[[#This Row],[Termination Date]]&gt;0,1,0)</f>
        <v>0</v>
      </c>
      <c r="R110" s="3">
        <f>IF(Table1[[#This Row],[Hire Date]]&gt;=DATE(2022,1,1),1,0)</f>
        <v>0</v>
      </c>
      <c r="S110" s="3">
        <f>IF(Table1[[#This Row],[Termination Date]]&gt;=DATE(2022,1,1),1,0)</f>
        <v>0</v>
      </c>
    </row>
    <row r="111" spans="1:19" x14ac:dyDescent="0.2">
      <c r="A111" s="3" t="s">
        <v>66</v>
      </c>
      <c r="B111" s="4">
        <v>42359.5</v>
      </c>
      <c r="C111" s="4" t="s">
        <v>124</v>
      </c>
      <c r="D111" s="4" t="s">
        <v>128</v>
      </c>
      <c r="F111" s="4" t="s">
        <v>117</v>
      </c>
      <c r="G111" s="3">
        <f>YEAR(Table1[[#This Row],[Hire Date]])</f>
        <v>2015</v>
      </c>
      <c r="H111" s="5">
        <v>65000</v>
      </c>
      <c r="I111" s="5">
        <v>5200</v>
      </c>
      <c r="J111" s="5">
        <v>650</v>
      </c>
      <c r="L111" s="3" t="s">
        <v>11</v>
      </c>
      <c r="M111" s="3">
        <v>15</v>
      </c>
      <c r="N111" s="3">
        <v>0</v>
      </c>
      <c r="O111" s="3">
        <v>2</v>
      </c>
      <c r="P111" s="3">
        <f>IF(Table1[[#This Row],[Termination Date]]&gt;0,0,1)</f>
        <v>1</v>
      </c>
      <c r="Q111" s="3">
        <f>IF(Table1[[#This Row],[Termination Date]]&gt;0,1,0)</f>
        <v>0</v>
      </c>
      <c r="R111" s="3">
        <f>IF(Table1[[#This Row],[Hire Date]]&gt;=DATE(2022,1,1),1,0)</f>
        <v>0</v>
      </c>
      <c r="S111" s="3">
        <f>IF(Table1[[#This Row],[Termination Date]]&gt;=DATE(2022,1,1),1,0)</f>
        <v>0</v>
      </c>
    </row>
    <row r="112" spans="1:19" x14ac:dyDescent="0.2">
      <c r="A112" s="3" t="s">
        <v>94</v>
      </c>
      <c r="B112" s="4">
        <v>42359.5</v>
      </c>
      <c r="C112" s="4" t="s">
        <v>124</v>
      </c>
      <c r="D112" s="4" t="s">
        <v>128</v>
      </c>
      <c r="F112" s="4" t="s">
        <v>117</v>
      </c>
      <c r="G112" s="3">
        <f>YEAR(Table1[[#This Row],[Hire Date]])</f>
        <v>2015</v>
      </c>
      <c r="H112" s="5">
        <v>82000</v>
      </c>
      <c r="I112" s="5">
        <v>4920</v>
      </c>
      <c r="J112" s="5">
        <v>2460</v>
      </c>
      <c r="L112" s="3" t="s">
        <v>2</v>
      </c>
      <c r="M112" s="3">
        <v>12</v>
      </c>
      <c r="N112" s="3">
        <v>11</v>
      </c>
      <c r="O112" s="3">
        <v>2</v>
      </c>
      <c r="P112" s="3">
        <f>IF(Table1[[#This Row],[Termination Date]]&gt;0,0,1)</f>
        <v>1</v>
      </c>
      <c r="Q112" s="3">
        <f>IF(Table1[[#This Row],[Termination Date]]&gt;0,1,0)</f>
        <v>0</v>
      </c>
      <c r="R112" s="3">
        <f>IF(Table1[[#This Row],[Hire Date]]&gt;=DATE(2022,1,1),1,0)</f>
        <v>0</v>
      </c>
      <c r="S112" s="3">
        <f>IF(Table1[[#This Row],[Termination Date]]&gt;=DATE(2022,1,1),1,0)</f>
        <v>0</v>
      </c>
    </row>
    <row r="113" spans="1:19" x14ac:dyDescent="0.2">
      <c r="A113" s="3" t="s">
        <v>100</v>
      </c>
      <c r="B113" s="4">
        <v>42362.5</v>
      </c>
      <c r="C113" s="4" t="s">
        <v>124</v>
      </c>
      <c r="D113" s="4" t="s">
        <v>128</v>
      </c>
      <c r="F113" s="4" t="s">
        <v>117</v>
      </c>
      <c r="G113" s="3">
        <f>YEAR(Table1[[#This Row],[Hire Date]])</f>
        <v>2015</v>
      </c>
      <c r="H113" s="5">
        <v>93000</v>
      </c>
      <c r="I113" s="5">
        <v>10230</v>
      </c>
      <c r="J113" s="5">
        <v>1860</v>
      </c>
      <c r="L113" s="3" t="s">
        <v>6</v>
      </c>
      <c r="M113" s="3">
        <v>15</v>
      </c>
      <c r="N113" s="3">
        <v>6</v>
      </c>
      <c r="O113" s="3">
        <v>2</v>
      </c>
      <c r="P113" s="3">
        <f>IF(Table1[[#This Row],[Termination Date]]&gt;0,0,1)</f>
        <v>1</v>
      </c>
      <c r="Q113" s="3">
        <f>IF(Table1[[#This Row],[Termination Date]]&gt;0,1,0)</f>
        <v>0</v>
      </c>
      <c r="R113" s="3">
        <f>IF(Table1[[#This Row],[Hire Date]]&gt;=DATE(2022,1,1),1,0)</f>
        <v>0</v>
      </c>
      <c r="S113" s="3">
        <f>IF(Table1[[#This Row],[Termination Date]]&gt;=DATE(2022,1,1),1,0)</f>
        <v>0</v>
      </c>
    </row>
    <row r="114" spans="1:19" x14ac:dyDescent="0.2">
      <c r="A114" s="3" t="s">
        <v>53</v>
      </c>
      <c r="B114" s="4">
        <v>42372.5</v>
      </c>
      <c r="C114" s="4" t="s">
        <v>124</v>
      </c>
      <c r="D114" s="4" t="s">
        <v>128</v>
      </c>
      <c r="F114" s="4" t="s">
        <v>117</v>
      </c>
      <c r="G114" s="3">
        <f>YEAR(Table1[[#This Row],[Hire Date]])</f>
        <v>2016</v>
      </c>
      <c r="H114" s="5">
        <v>55000</v>
      </c>
      <c r="I114" s="5">
        <v>3300</v>
      </c>
      <c r="J114" s="5">
        <v>1650</v>
      </c>
      <c r="L114" s="3" t="s">
        <v>5</v>
      </c>
      <c r="M114" s="3">
        <v>15</v>
      </c>
      <c r="N114" s="3">
        <v>1</v>
      </c>
      <c r="O114" s="3">
        <v>2</v>
      </c>
      <c r="P114" s="3">
        <f>IF(Table1[[#This Row],[Termination Date]]&gt;0,0,1)</f>
        <v>1</v>
      </c>
      <c r="Q114" s="3">
        <f>IF(Table1[[#This Row],[Termination Date]]&gt;0,1,0)</f>
        <v>0</v>
      </c>
      <c r="R114" s="3">
        <f>IF(Table1[[#This Row],[Hire Date]]&gt;=DATE(2022,1,1),1,0)</f>
        <v>0</v>
      </c>
      <c r="S114" s="3">
        <f>IF(Table1[[#This Row],[Termination Date]]&gt;=DATE(2022,1,1),1,0)</f>
        <v>0</v>
      </c>
    </row>
    <row r="115" spans="1:19" x14ac:dyDescent="0.2">
      <c r="A115" s="3" t="s">
        <v>44</v>
      </c>
      <c r="B115" s="4">
        <v>42402.5</v>
      </c>
      <c r="C115" s="4" t="s">
        <v>124</v>
      </c>
      <c r="D115" s="4" t="s">
        <v>128</v>
      </c>
      <c r="F115" s="4" t="s">
        <v>117</v>
      </c>
      <c r="G115" s="3">
        <f>YEAR(Table1[[#This Row],[Hire Date]])</f>
        <v>2016</v>
      </c>
      <c r="H115" s="5">
        <v>50000</v>
      </c>
      <c r="I115" s="5">
        <v>5000</v>
      </c>
      <c r="J115" s="5">
        <v>2500</v>
      </c>
      <c r="L115" s="3" t="s">
        <v>5</v>
      </c>
      <c r="M115" s="3">
        <v>12</v>
      </c>
      <c r="N115" s="3">
        <v>1</v>
      </c>
      <c r="O115" s="3">
        <v>3</v>
      </c>
      <c r="P115" s="3">
        <f>IF(Table1[[#This Row],[Termination Date]]&gt;0,0,1)</f>
        <v>1</v>
      </c>
      <c r="Q115" s="3">
        <f>IF(Table1[[#This Row],[Termination Date]]&gt;0,1,0)</f>
        <v>0</v>
      </c>
      <c r="R115" s="3">
        <f>IF(Table1[[#This Row],[Hire Date]]&gt;=DATE(2022,1,1),1,0)</f>
        <v>0</v>
      </c>
      <c r="S115" s="3">
        <f>IF(Table1[[#This Row],[Termination Date]]&gt;=DATE(2022,1,1),1,0)</f>
        <v>0</v>
      </c>
    </row>
    <row r="116" spans="1:19" x14ac:dyDescent="0.2">
      <c r="A116" s="3" t="s">
        <v>96</v>
      </c>
      <c r="B116" s="4">
        <v>42408.5</v>
      </c>
      <c r="C116" s="4" t="s">
        <v>124</v>
      </c>
      <c r="D116" s="4" t="s">
        <v>128</v>
      </c>
      <c r="F116" s="4" t="s">
        <v>117</v>
      </c>
      <c r="G116" s="3">
        <f>YEAR(Table1[[#This Row],[Hire Date]])</f>
        <v>2016</v>
      </c>
      <c r="H116" s="5">
        <v>85000</v>
      </c>
      <c r="I116" s="5">
        <v>4250</v>
      </c>
      <c r="J116" s="5">
        <v>4250</v>
      </c>
      <c r="L116" s="3" t="s">
        <v>11</v>
      </c>
      <c r="M116" s="3">
        <v>12</v>
      </c>
      <c r="N116" s="3">
        <v>5</v>
      </c>
      <c r="O116" s="3">
        <v>3</v>
      </c>
      <c r="P116" s="3">
        <f>IF(Table1[[#This Row],[Termination Date]]&gt;0,0,1)</f>
        <v>1</v>
      </c>
      <c r="Q116" s="3">
        <f>IF(Table1[[#This Row],[Termination Date]]&gt;0,1,0)</f>
        <v>0</v>
      </c>
      <c r="R116" s="3">
        <f>IF(Table1[[#This Row],[Hire Date]]&gt;=DATE(2022,1,1),1,0)</f>
        <v>0</v>
      </c>
      <c r="S116" s="3">
        <f>IF(Table1[[#This Row],[Termination Date]]&gt;=DATE(2022,1,1),1,0)</f>
        <v>0</v>
      </c>
    </row>
    <row r="117" spans="1:19" x14ac:dyDescent="0.2">
      <c r="A117" s="3" t="s">
        <v>27</v>
      </c>
      <c r="B117" s="4">
        <v>42416.5</v>
      </c>
      <c r="C117" s="4" t="s">
        <v>133</v>
      </c>
      <c r="D117" s="4" t="s">
        <v>136</v>
      </c>
      <c r="E117" s="4">
        <v>43409.5</v>
      </c>
      <c r="F117" s="4" t="s">
        <v>117</v>
      </c>
      <c r="G117" s="3">
        <f>YEAR(Table1[[#This Row],[Hire Date]])</f>
        <v>2016</v>
      </c>
      <c r="H117" s="5">
        <v>39000</v>
      </c>
      <c r="I117" s="5">
        <v>4680</v>
      </c>
      <c r="J117" s="5">
        <v>1950</v>
      </c>
      <c r="L117" s="3" t="s">
        <v>6</v>
      </c>
      <c r="M117" s="3">
        <v>14</v>
      </c>
      <c r="N117" s="3">
        <v>5</v>
      </c>
      <c r="O117" s="3">
        <v>3</v>
      </c>
      <c r="P117" s="3">
        <f>IF(Table1[[#This Row],[Termination Date]]&gt;0,0,1)</f>
        <v>0</v>
      </c>
      <c r="Q117" s="3">
        <f>IF(Table1[[#This Row],[Termination Date]]&gt;0,1,0)</f>
        <v>1</v>
      </c>
      <c r="R117" s="3">
        <f>IF(Table1[[#This Row],[Hire Date]]&gt;=DATE(2022,1,1),1,0)</f>
        <v>0</v>
      </c>
      <c r="S117" s="3">
        <f>IF(Table1[[#This Row],[Termination Date]]&gt;=DATE(2022,1,1),1,0)</f>
        <v>0</v>
      </c>
    </row>
    <row r="118" spans="1:19" x14ac:dyDescent="0.2">
      <c r="A118" s="3" t="s">
        <v>52</v>
      </c>
      <c r="B118" s="4">
        <v>42555.5</v>
      </c>
      <c r="C118" s="4" t="s">
        <v>133</v>
      </c>
      <c r="D118" s="4" t="s">
        <v>136</v>
      </c>
      <c r="F118" s="4" t="s">
        <v>117</v>
      </c>
      <c r="G118" s="3">
        <f>YEAR(Table1[[#This Row],[Hire Date]])</f>
        <v>2016</v>
      </c>
      <c r="H118" s="5">
        <v>54000</v>
      </c>
      <c r="I118" s="5">
        <v>4320</v>
      </c>
      <c r="J118" s="5">
        <v>2700</v>
      </c>
      <c r="L118" s="3" t="s">
        <v>7</v>
      </c>
      <c r="M118" s="3">
        <v>14</v>
      </c>
      <c r="N118" s="3">
        <v>2</v>
      </c>
      <c r="O118" s="3">
        <v>4</v>
      </c>
      <c r="P118" s="3">
        <f>IF(Table1[[#This Row],[Termination Date]]&gt;0,0,1)</f>
        <v>1</v>
      </c>
      <c r="Q118" s="3">
        <f>IF(Table1[[#This Row],[Termination Date]]&gt;0,1,0)</f>
        <v>0</v>
      </c>
      <c r="R118" s="3">
        <f>IF(Table1[[#This Row],[Hire Date]]&gt;=DATE(2022,1,1),1,0)</f>
        <v>0</v>
      </c>
      <c r="S118" s="3">
        <f>IF(Table1[[#This Row],[Termination Date]]&gt;=DATE(2022,1,1),1,0)</f>
        <v>0</v>
      </c>
    </row>
    <row r="119" spans="1:19" x14ac:dyDescent="0.2">
      <c r="A119" s="3" t="s">
        <v>20</v>
      </c>
      <c r="B119" s="4">
        <v>42750.5</v>
      </c>
      <c r="C119" s="4" t="s">
        <v>130</v>
      </c>
      <c r="D119" s="4" t="s">
        <v>137</v>
      </c>
      <c r="F119" s="4" t="s">
        <v>117</v>
      </c>
      <c r="G119" s="3">
        <f>YEAR(Table1[[#This Row],[Hire Date]])</f>
        <v>2017</v>
      </c>
      <c r="H119" s="5">
        <v>27500</v>
      </c>
      <c r="I119" s="5">
        <v>1375</v>
      </c>
      <c r="J119" s="5">
        <v>275</v>
      </c>
      <c r="L119" s="3" t="s">
        <v>2</v>
      </c>
      <c r="M119" s="3">
        <v>11</v>
      </c>
      <c r="N119" s="3">
        <v>1</v>
      </c>
      <c r="O119" s="3">
        <v>3</v>
      </c>
      <c r="P119" s="3">
        <f>IF(Table1[[#This Row],[Termination Date]]&gt;0,0,1)</f>
        <v>1</v>
      </c>
      <c r="Q119" s="3">
        <f>IF(Table1[[#This Row],[Termination Date]]&gt;0,1,0)</f>
        <v>0</v>
      </c>
      <c r="R119" s="3">
        <f>IF(Table1[[#This Row],[Hire Date]]&gt;=DATE(2022,1,1),1,0)</f>
        <v>0</v>
      </c>
      <c r="S119" s="3">
        <f>IF(Table1[[#This Row],[Termination Date]]&gt;=DATE(2022,1,1),1,0)</f>
        <v>0</v>
      </c>
    </row>
    <row r="120" spans="1:19" x14ac:dyDescent="0.2">
      <c r="A120" s="3" t="s">
        <v>29</v>
      </c>
      <c r="B120" s="4">
        <v>42815.5</v>
      </c>
      <c r="C120" s="4" t="s">
        <v>130</v>
      </c>
      <c r="D120" s="4" t="s">
        <v>137</v>
      </c>
      <c r="F120" s="4" t="s">
        <v>117</v>
      </c>
      <c r="G120" s="3">
        <f>YEAR(Table1[[#This Row],[Hire Date]])</f>
        <v>2017</v>
      </c>
      <c r="H120" s="5">
        <v>33000</v>
      </c>
      <c r="I120" s="5">
        <v>2640</v>
      </c>
      <c r="J120" s="5">
        <v>1320</v>
      </c>
      <c r="L120" s="3" t="s">
        <v>2</v>
      </c>
      <c r="M120" s="3">
        <v>12</v>
      </c>
      <c r="N120" s="3">
        <v>11</v>
      </c>
      <c r="O120" s="3">
        <v>4</v>
      </c>
      <c r="P120" s="3">
        <f>IF(Table1[[#This Row],[Termination Date]]&gt;0,0,1)</f>
        <v>1</v>
      </c>
      <c r="Q120" s="3">
        <f>IF(Table1[[#This Row],[Termination Date]]&gt;0,1,0)</f>
        <v>0</v>
      </c>
      <c r="R120" s="3">
        <f>IF(Table1[[#This Row],[Hire Date]]&gt;=DATE(2022,1,1),1,0)</f>
        <v>0</v>
      </c>
      <c r="S120" s="3">
        <f>IF(Table1[[#This Row],[Termination Date]]&gt;=DATE(2022,1,1),1,0)</f>
        <v>0</v>
      </c>
    </row>
    <row r="121" spans="1:19" x14ac:dyDescent="0.2">
      <c r="A121" s="3" t="s">
        <v>28</v>
      </c>
      <c r="B121" s="4">
        <v>42854.5</v>
      </c>
      <c r="C121" s="4" t="s">
        <v>130</v>
      </c>
      <c r="D121" s="4" t="s">
        <v>137</v>
      </c>
      <c r="F121" s="4" t="s">
        <v>117</v>
      </c>
      <c r="G121" s="3">
        <f>YEAR(Table1[[#This Row],[Hire Date]])</f>
        <v>2017</v>
      </c>
      <c r="H121" s="5">
        <v>35000</v>
      </c>
      <c r="I121" s="5">
        <v>2800</v>
      </c>
      <c r="J121" s="5">
        <v>350</v>
      </c>
      <c r="L121" s="3" t="s">
        <v>5</v>
      </c>
      <c r="M121" s="3">
        <v>10</v>
      </c>
      <c r="N121" s="3">
        <v>9</v>
      </c>
      <c r="O121" s="3">
        <v>5</v>
      </c>
      <c r="P121" s="3">
        <f>IF(Table1[[#This Row],[Termination Date]]&gt;0,0,1)</f>
        <v>1</v>
      </c>
      <c r="Q121" s="3">
        <f>IF(Table1[[#This Row],[Termination Date]]&gt;0,1,0)</f>
        <v>0</v>
      </c>
      <c r="R121" s="3">
        <f>IF(Table1[[#This Row],[Hire Date]]&gt;=DATE(2022,1,1),1,0)</f>
        <v>0</v>
      </c>
      <c r="S121" s="3">
        <f>IF(Table1[[#This Row],[Termination Date]]&gt;=DATE(2022,1,1),1,0)</f>
        <v>0</v>
      </c>
    </row>
    <row r="122" spans="1:19" x14ac:dyDescent="0.2">
      <c r="A122" s="3" t="s">
        <v>89</v>
      </c>
      <c r="B122" s="4">
        <v>42883.5</v>
      </c>
      <c r="C122" s="4" t="s">
        <v>130</v>
      </c>
      <c r="D122" s="4" t="s">
        <v>137</v>
      </c>
      <c r="F122" s="4" t="s">
        <v>117</v>
      </c>
      <c r="G122" s="3">
        <f>YEAR(Table1[[#This Row],[Hire Date]])</f>
        <v>2017</v>
      </c>
      <c r="H122" s="5">
        <v>72000</v>
      </c>
      <c r="I122" s="5">
        <v>3600</v>
      </c>
      <c r="J122" s="5">
        <v>2880</v>
      </c>
      <c r="L122" s="3" t="s">
        <v>7</v>
      </c>
      <c r="M122" s="3">
        <v>14</v>
      </c>
      <c r="N122" s="3">
        <v>0</v>
      </c>
      <c r="O122" s="3">
        <v>5</v>
      </c>
      <c r="P122" s="3">
        <f>IF(Table1[[#This Row],[Termination Date]]&gt;0,0,1)</f>
        <v>1</v>
      </c>
      <c r="Q122" s="3">
        <f>IF(Table1[[#This Row],[Termination Date]]&gt;0,1,0)</f>
        <v>0</v>
      </c>
      <c r="R122" s="3">
        <f>IF(Table1[[#This Row],[Hire Date]]&gt;=DATE(2022,1,1),1,0)</f>
        <v>0</v>
      </c>
      <c r="S122" s="3">
        <f>IF(Table1[[#This Row],[Termination Date]]&gt;=DATE(2022,1,1),1,0)</f>
        <v>0</v>
      </c>
    </row>
    <row r="123" spans="1:19" x14ac:dyDescent="0.2">
      <c r="A123" s="3" t="s">
        <v>93</v>
      </c>
      <c r="B123" s="4">
        <v>42936.5</v>
      </c>
      <c r="C123" s="4" t="s">
        <v>131</v>
      </c>
      <c r="D123" s="4" t="s">
        <v>134</v>
      </c>
      <c r="F123" s="4" t="s">
        <v>117</v>
      </c>
      <c r="G123" s="3">
        <f>YEAR(Table1[[#This Row],[Hire Date]])</f>
        <v>2017</v>
      </c>
      <c r="H123" s="5">
        <v>78000</v>
      </c>
      <c r="I123" s="5">
        <v>7800</v>
      </c>
      <c r="J123" s="5">
        <v>780</v>
      </c>
      <c r="L123" s="3" t="s">
        <v>5</v>
      </c>
      <c r="M123" s="3">
        <v>15</v>
      </c>
      <c r="N123" s="3">
        <v>4</v>
      </c>
      <c r="O123" s="3">
        <v>4</v>
      </c>
      <c r="P123" s="3">
        <f>IF(Table1[[#This Row],[Termination Date]]&gt;0,0,1)</f>
        <v>1</v>
      </c>
      <c r="Q123" s="3">
        <f>IF(Table1[[#This Row],[Termination Date]]&gt;0,1,0)</f>
        <v>0</v>
      </c>
      <c r="R123" s="3">
        <f>IF(Table1[[#This Row],[Hire Date]]&gt;=DATE(2022,1,1),1,0)</f>
        <v>0</v>
      </c>
      <c r="S123" s="3">
        <f>IF(Table1[[#This Row],[Termination Date]]&gt;=DATE(2022,1,1),1,0)</f>
        <v>0</v>
      </c>
    </row>
    <row r="124" spans="1:19" x14ac:dyDescent="0.2">
      <c r="A124" s="3" t="s">
        <v>112</v>
      </c>
      <c r="B124" s="4">
        <v>43025.5</v>
      </c>
      <c r="C124" s="4" t="s">
        <v>131</v>
      </c>
      <c r="D124" s="4" t="s">
        <v>134</v>
      </c>
      <c r="F124" s="4" t="s">
        <v>117</v>
      </c>
      <c r="G124" s="3">
        <f>YEAR(Table1[[#This Row],[Hire Date]])</f>
        <v>2017</v>
      </c>
      <c r="H124" s="5">
        <v>130000</v>
      </c>
      <c r="I124" s="5">
        <v>14300</v>
      </c>
      <c r="J124" s="5">
        <v>1300</v>
      </c>
      <c r="L124" s="3" t="s">
        <v>2</v>
      </c>
      <c r="M124" s="3">
        <v>14</v>
      </c>
      <c r="N124" s="3">
        <v>6</v>
      </c>
      <c r="O124" s="3">
        <v>3</v>
      </c>
      <c r="P124" s="3">
        <f>IF(Table1[[#This Row],[Termination Date]]&gt;0,0,1)</f>
        <v>1</v>
      </c>
      <c r="Q124" s="3">
        <f>IF(Table1[[#This Row],[Termination Date]]&gt;0,1,0)</f>
        <v>0</v>
      </c>
      <c r="R124" s="3">
        <f>IF(Table1[[#This Row],[Hire Date]]&gt;=DATE(2022,1,1),1,0)</f>
        <v>0</v>
      </c>
      <c r="S124" s="3">
        <f>IF(Table1[[#This Row],[Termination Date]]&gt;=DATE(2022,1,1),1,0)</f>
        <v>0</v>
      </c>
    </row>
    <row r="125" spans="1:19" x14ac:dyDescent="0.2">
      <c r="A125" s="3" t="s">
        <v>81</v>
      </c>
      <c r="B125" s="4">
        <v>43034.5</v>
      </c>
      <c r="C125" s="4" t="s">
        <v>132</v>
      </c>
      <c r="D125" s="4" t="s">
        <v>135</v>
      </c>
      <c r="F125" s="4" t="s">
        <v>117</v>
      </c>
      <c r="G125" s="3">
        <f>YEAR(Table1[[#This Row],[Hire Date]])</f>
        <v>2017</v>
      </c>
      <c r="H125" s="5">
        <v>68000</v>
      </c>
      <c r="I125" s="5">
        <v>8160</v>
      </c>
      <c r="J125" s="5">
        <v>0</v>
      </c>
      <c r="L125" s="3" t="s">
        <v>2</v>
      </c>
      <c r="M125" s="3">
        <v>10</v>
      </c>
      <c r="N125" s="3">
        <v>5</v>
      </c>
      <c r="O125" s="3">
        <v>2</v>
      </c>
      <c r="P125" s="3">
        <f>IF(Table1[[#This Row],[Termination Date]]&gt;0,0,1)</f>
        <v>1</v>
      </c>
      <c r="Q125" s="3">
        <f>IF(Table1[[#This Row],[Termination Date]]&gt;0,1,0)</f>
        <v>0</v>
      </c>
      <c r="R125" s="3">
        <f>IF(Table1[[#This Row],[Hire Date]]&gt;=DATE(2022,1,1),1,0)</f>
        <v>0</v>
      </c>
      <c r="S125" s="3">
        <f>IF(Table1[[#This Row],[Termination Date]]&gt;=DATE(2022,1,1),1,0)</f>
        <v>0</v>
      </c>
    </row>
    <row r="126" spans="1:19" x14ac:dyDescent="0.2">
      <c r="A126" s="3" t="s">
        <v>78</v>
      </c>
      <c r="B126" s="4">
        <v>43042.5</v>
      </c>
      <c r="C126" s="4" t="s">
        <v>132</v>
      </c>
      <c r="D126" s="4" t="s">
        <v>135</v>
      </c>
      <c r="F126" s="4" t="s">
        <v>117</v>
      </c>
      <c r="G126" s="3">
        <f>YEAR(Table1[[#This Row],[Hire Date]])</f>
        <v>2017</v>
      </c>
      <c r="H126" s="5">
        <v>65000</v>
      </c>
      <c r="I126" s="5">
        <v>3900</v>
      </c>
      <c r="J126" s="5">
        <v>0</v>
      </c>
      <c r="L126" s="3" t="s">
        <v>11</v>
      </c>
      <c r="M126" s="3">
        <v>15</v>
      </c>
      <c r="N126" s="3">
        <v>7</v>
      </c>
      <c r="O126" s="3">
        <v>3</v>
      </c>
      <c r="P126" s="3">
        <f>IF(Table1[[#This Row],[Termination Date]]&gt;0,0,1)</f>
        <v>1</v>
      </c>
      <c r="Q126" s="3">
        <f>IF(Table1[[#This Row],[Termination Date]]&gt;0,1,0)</f>
        <v>0</v>
      </c>
      <c r="R126" s="3">
        <f>IF(Table1[[#This Row],[Hire Date]]&gt;=DATE(2022,1,1),1,0)</f>
        <v>0</v>
      </c>
      <c r="S126" s="3">
        <f>IF(Table1[[#This Row],[Termination Date]]&gt;=DATE(2022,1,1),1,0)</f>
        <v>0</v>
      </c>
    </row>
    <row r="127" spans="1:19" x14ac:dyDescent="0.2">
      <c r="A127" s="3" t="s">
        <v>67</v>
      </c>
      <c r="B127" s="4">
        <v>43045.5</v>
      </c>
      <c r="C127" s="4" t="s">
        <v>133</v>
      </c>
      <c r="D127" s="4" t="s">
        <v>136</v>
      </c>
      <c r="F127" s="4" t="s">
        <v>117</v>
      </c>
      <c r="G127" s="3">
        <f>YEAR(Table1[[#This Row],[Hire Date]])</f>
        <v>2017</v>
      </c>
      <c r="H127" s="5">
        <v>60000</v>
      </c>
      <c r="I127" s="5">
        <v>7200</v>
      </c>
      <c r="J127" s="5">
        <v>2400</v>
      </c>
      <c r="L127" s="3" t="s">
        <v>3</v>
      </c>
      <c r="M127" s="3">
        <v>12</v>
      </c>
      <c r="N127" s="3">
        <v>1</v>
      </c>
      <c r="O127" s="3">
        <v>4</v>
      </c>
      <c r="P127" s="3">
        <f>IF(Table1[[#This Row],[Termination Date]]&gt;0,0,1)</f>
        <v>1</v>
      </c>
      <c r="Q127" s="3">
        <f>IF(Table1[[#This Row],[Termination Date]]&gt;0,1,0)</f>
        <v>0</v>
      </c>
      <c r="R127" s="3">
        <f>IF(Table1[[#This Row],[Hire Date]]&gt;=DATE(2022,1,1),1,0)</f>
        <v>0</v>
      </c>
      <c r="S127" s="3">
        <f>IF(Table1[[#This Row],[Termination Date]]&gt;=DATE(2022,1,1),1,0)</f>
        <v>0</v>
      </c>
    </row>
    <row r="128" spans="1:19" x14ac:dyDescent="0.2">
      <c r="A128" s="3" t="s">
        <v>56</v>
      </c>
      <c r="B128" s="4">
        <v>43065.5</v>
      </c>
      <c r="C128" s="4" t="s">
        <v>133</v>
      </c>
      <c r="D128" s="4" t="s">
        <v>136</v>
      </c>
      <c r="F128" s="4" t="s">
        <v>117</v>
      </c>
      <c r="G128" s="3">
        <f>YEAR(Table1[[#This Row],[Hire Date]])</f>
        <v>2017</v>
      </c>
      <c r="H128" s="5">
        <v>52000</v>
      </c>
      <c r="I128" s="5">
        <v>3120</v>
      </c>
      <c r="J128" s="5">
        <v>1040</v>
      </c>
      <c r="L128" s="3" t="s">
        <v>4</v>
      </c>
      <c r="M128" s="3">
        <v>15</v>
      </c>
      <c r="N128" s="3">
        <v>8</v>
      </c>
      <c r="O128" s="3">
        <v>2</v>
      </c>
      <c r="P128" s="3">
        <f>IF(Table1[[#This Row],[Termination Date]]&gt;0,0,1)</f>
        <v>1</v>
      </c>
      <c r="Q128" s="3">
        <f>IF(Table1[[#This Row],[Termination Date]]&gt;0,1,0)</f>
        <v>0</v>
      </c>
      <c r="R128" s="3">
        <f>IF(Table1[[#This Row],[Hire Date]]&gt;=DATE(2022,1,1),1,0)</f>
        <v>0</v>
      </c>
      <c r="S128" s="3">
        <f>IF(Table1[[#This Row],[Termination Date]]&gt;=DATE(2022,1,1),1,0)</f>
        <v>0</v>
      </c>
    </row>
    <row r="129" spans="1:19" x14ac:dyDescent="0.2">
      <c r="A129" s="3" t="s">
        <v>98</v>
      </c>
      <c r="B129" s="4">
        <v>43071.5</v>
      </c>
      <c r="C129" s="4" t="s">
        <v>124</v>
      </c>
      <c r="D129" s="4" t="s">
        <v>128</v>
      </c>
      <c r="F129" s="4" t="s">
        <v>117</v>
      </c>
      <c r="G129" s="3">
        <f>YEAR(Table1[[#This Row],[Hire Date]])</f>
        <v>2017</v>
      </c>
      <c r="H129" s="5">
        <v>78000</v>
      </c>
      <c r="I129" s="5">
        <v>7020</v>
      </c>
      <c r="J129" s="5">
        <v>0</v>
      </c>
      <c r="K129" s="5">
        <v>125000</v>
      </c>
      <c r="L129" s="3" t="s">
        <v>1</v>
      </c>
      <c r="M129" s="3">
        <v>15</v>
      </c>
      <c r="N129" s="3">
        <v>3</v>
      </c>
      <c r="O129" s="3">
        <v>4</v>
      </c>
      <c r="P129" s="3">
        <f>IF(Table1[[#This Row],[Termination Date]]&gt;0,0,1)</f>
        <v>1</v>
      </c>
      <c r="Q129" s="3">
        <f>IF(Table1[[#This Row],[Termination Date]]&gt;0,1,0)</f>
        <v>0</v>
      </c>
      <c r="R129" s="3">
        <f>IF(Table1[[#This Row],[Hire Date]]&gt;=DATE(2022,1,1),1,0)</f>
        <v>0</v>
      </c>
      <c r="S129" s="3">
        <f>IF(Table1[[#This Row],[Termination Date]]&gt;=DATE(2022,1,1),1,0)</f>
        <v>0</v>
      </c>
    </row>
    <row r="130" spans="1:19" x14ac:dyDescent="0.2">
      <c r="A130" s="3" t="s">
        <v>68</v>
      </c>
      <c r="B130" s="4">
        <v>43072.5</v>
      </c>
      <c r="C130" s="4" t="s">
        <v>124</v>
      </c>
      <c r="D130" s="4" t="s">
        <v>128</v>
      </c>
      <c r="F130" s="4" t="s">
        <v>117</v>
      </c>
      <c r="G130" s="3">
        <f>YEAR(Table1[[#This Row],[Hire Date]])</f>
        <v>2017</v>
      </c>
      <c r="H130" s="5">
        <v>60000</v>
      </c>
      <c r="I130" s="5">
        <v>6000</v>
      </c>
      <c r="J130" s="5">
        <v>1200</v>
      </c>
      <c r="L130" s="3" t="s">
        <v>4</v>
      </c>
      <c r="M130" s="3">
        <v>15</v>
      </c>
      <c r="N130" s="3">
        <v>9</v>
      </c>
      <c r="O130" s="3">
        <v>4</v>
      </c>
      <c r="P130" s="3">
        <f>IF(Table1[[#This Row],[Termination Date]]&gt;0,0,1)</f>
        <v>1</v>
      </c>
      <c r="Q130" s="3">
        <f>IF(Table1[[#This Row],[Termination Date]]&gt;0,1,0)</f>
        <v>0</v>
      </c>
      <c r="R130" s="3">
        <f>IF(Table1[[#This Row],[Hire Date]]&gt;=DATE(2022,1,1),1,0)</f>
        <v>0</v>
      </c>
      <c r="S130" s="3">
        <f>IF(Table1[[#This Row],[Termination Date]]&gt;=DATE(2022,1,1),1,0)</f>
        <v>0</v>
      </c>
    </row>
    <row r="131" spans="1:19" x14ac:dyDescent="0.2">
      <c r="A131" s="3" t="s">
        <v>101</v>
      </c>
      <c r="B131" s="4">
        <v>43072.5</v>
      </c>
      <c r="C131" s="4" t="s">
        <v>124</v>
      </c>
      <c r="D131" s="4" t="s">
        <v>128</v>
      </c>
      <c r="F131" s="4" t="s">
        <v>117</v>
      </c>
      <c r="G131" s="3">
        <f>YEAR(Table1[[#This Row],[Hire Date]])</f>
        <v>2017</v>
      </c>
      <c r="H131" s="5">
        <v>85000</v>
      </c>
      <c r="I131" s="5">
        <v>6800</v>
      </c>
      <c r="J131" s="5">
        <v>0</v>
      </c>
      <c r="K131" s="5">
        <v>84000</v>
      </c>
      <c r="L131" s="3" t="s">
        <v>1</v>
      </c>
      <c r="M131" s="3">
        <v>12</v>
      </c>
      <c r="N131" s="3">
        <v>3</v>
      </c>
      <c r="O131" s="3">
        <v>2</v>
      </c>
      <c r="P131" s="3">
        <f>IF(Table1[[#This Row],[Termination Date]]&gt;0,0,1)</f>
        <v>1</v>
      </c>
      <c r="Q131" s="3">
        <f>IF(Table1[[#This Row],[Termination Date]]&gt;0,1,0)</f>
        <v>0</v>
      </c>
      <c r="R131" s="3">
        <f>IF(Table1[[#This Row],[Hire Date]]&gt;=DATE(2022,1,1),1,0)</f>
        <v>0</v>
      </c>
      <c r="S131" s="3">
        <f>IF(Table1[[#This Row],[Termination Date]]&gt;=DATE(2022,1,1),1,0)</f>
        <v>0</v>
      </c>
    </row>
    <row r="132" spans="1:19" x14ac:dyDescent="0.2">
      <c r="A132" s="3" t="s">
        <v>42</v>
      </c>
      <c r="B132" s="4">
        <v>43082.5</v>
      </c>
      <c r="C132" s="4" t="s">
        <v>124</v>
      </c>
      <c r="D132" s="4" t="s">
        <v>128</v>
      </c>
      <c r="F132" s="4" t="s">
        <v>117</v>
      </c>
      <c r="G132" s="3">
        <f>YEAR(Table1[[#This Row],[Hire Date]])</f>
        <v>2017</v>
      </c>
      <c r="H132" s="5">
        <v>44000</v>
      </c>
      <c r="I132" s="5">
        <v>2200</v>
      </c>
      <c r="J132" s="5">
        <v>440</v>
      </c>
      <c r="L132" s="3" t="s">
        <v>3</v>
      </c>
      <c r="M132" s="3">
        <v>13</v>
      </c>
      <c r="N132" s="3">
        <v>4</v>
      </c>
      <c r="O132" s="3">
        <v>5</v>
      </c>
      <c r="P132" s="3">
        <f>IF(Table1[[#This Row],[Termination Date]]&gt;0,0,1)</f>
        <v>1</v>
      </c>
      <c r="Q132" s="3">
        <f>IF(Table1[[#This Row],[Termination Date]]&gt;0,1,0)</f>
        <v>0</v>
      </c>
      <c r="R132" s="3">
        <f>IF(Table1[[#This Row],[Hire Date]]&gt;=DATE(2022,1,1),1,0)</f>
        <v>0</v>
      </c>
      <c r="S132" s="3">
        <f>IF(Table1[[#This Row],[Termination Date]]&gt;=DATE(2022,1,1),1,0)</f>
        <v>0</v>
      </c>
    </row>
    <row r="133" spans="1:19" x14ac:dyDescent="0.2">
      <c r="A133" s="3" t="s">
        <v>64</v>
      </c>
      <c r="B133" s="4">
        <v>43217.5</v>
      </c>
      <c r="C133" s="4" t="s">
        <v>133</v>
      </c>
      <c r="D133" s="4" t="s">
        <v>136</v>
      </c>
      <c r="F133" s="4" t="s">
        <v>117</v>
      </c>
      <c r="G133" s="3">
        <f>YEAR(Table1[[#This Row],[Hire Date]])</f>
        <v>2018</v>
      </c>
      <c r="H133" s="5">
        <v>54000</v>
      </c>
      <c r="I133" s="5">
        <v>3240</v>
      </c>
      <c r="J133" s="5">
        <v>2160</v>
      </c>
      <c r="L133" s="3" t="s">
        <v>5</v>
      </c>
      <c r="M133" s="3">
        <v>13</v>
      </c>
      <c r="N133" s="3">
        <v>6</v>
      </c>
      <c r="O133" s="3">
        <v>5</v>
      </c>
      <c r="P133" s="3">
        <f>IF(Table1[[#This Row],[Termination Date]]&gt;0,0,1)</f>
        <v>1</v>
      </c>
      <c r="Q133" s="3">
        <f>IF(Table1[[#This Row],[Termination Date]]&gt;0,1,0)</f>
        <v>0</v>
      </c>
      <c r="R133" s="3">
        <f>IF(Table1[[#This Row],[Hire Date]]&gt;=DATE(2022,1,1),1,0)</f>
        <v>0</v>
      </c>
      <c r="S133" s="3">
        <f>IF(Table1[[#This Row],[Termination Date]]&gt;=DATE(2022,1,1),1,0)</f>
        <v>0</v>
      </c>
    </row>
    <row r="134" spans="1:19" x14ac:dyDescent="0.2">
      <c r="A134" s="3" t="s">
        <v>49</v>
      </c>
      <c r="B134" s="4">
        <v>43244.5</v>
      </c>
      <c r="C134" s="4" t="s">
        <v>130</v>
      </c>
      <c r="D134" s="4" t="s">
        <v>137</v>
      </c>
      <c r="F134" s="4" t="s">
        <v>117</v>
      </c>
      <c r="G134" s="3">
        <f>YEAR(Table1[[#This Row],[Hire Date]])</f>
        <v>2018</v>
      </c>
      <c r="H134" s="5">
        <v>45000</v>
      </c>
      <c r="I134" s="5">
        <v>2700</v>
      </c>
      <c r="J134" s="5">
        <v>900</v>
      </c>
      <c r="L134" s="3" t="s">
        <v>2</v>
      </c>
      <c r="M134" s="3">
        <v>15</v>
      </c>
      <c r="N134" s="3">
        <v>5</v>
      </c>
      <c r="O134" s="3">
        <v>4</v>
      </c>
      <c r="P134" s="3">
        <f>IF(Table1[[#This Row],[Termination Date]]&gt;0,0,1)</f>
        <v>1</v>
      </c>
      <c r="Q134" s="3">
        <f>IF(Table1[[#This Row],[Termination Date]]&gt;0,1,0)</f>
        <v>0</v>
      </c>
      <c r="R134" s="3">
        <f>IF(Table1[[#This Row],[Hire Date]]&gt;=DATE(2022,1,1),1,0)</f>
        <v>0</v>
      </c>
      <c r="S134" s="3">
        <f>IF(Table1[[#This Row],[Termination Date]]&gt;=DATE(2022,1,1),1,0)</f>
        <v>0</v>
      </c>
    </row>
    <row r="135" spans="1:19" x14ac:dyDescent="0.2">
      <c r="A135" s="3" t="s">
        <v>75</v>
      </c>
      <c r="B135" s="4">
        <v>43258.5</v>
      </c>
      <c r="C135" s="4" t="s">
        <v>131</v>
      </c>
      <c r="D135" s="4" t="s">
        <v>134</v>
      </c>
      <c r="F135" s="4" t="s">
        <v>117</v>
      </c>
      <c r="G135" s="3">
        <f>YEAR(Table1[[#This Row],[Hire Date]])</f>
        <v>2018</v>
      </c>
      <c r="H135" s="5">
        <v>62000</v>
      </c>
      <c r="I135" s="5">
        <v>3100</v>
      </c>
      <c r="J135" s="5">
        <v>1240</v>
      </c>
      <c r="L135" s="3" t="s">
        <v>10</v>
      </c>
      <c r="M135" s="3">
        <v>13</v>
      </c>
      <c r="N135" s="3">
        <v>0</v>
      </c>
      <c r="O135" s="3">
        <v>5</v>
      </c>
      <c r="P135" s="3">
        <f>IF(Table1[[#This Row],[Termination Date]]&gt;0,0,1)</f>
        <v>1</v>
      </c>
      <c r="Q135" s="3">
        <f>IF(Table1[[#This Row],[Termination Date]]&gt;0,1,0)</f>
        <v>0</v>
      </c>
      <c r="R135" s="3">
        <f>IF(Table1[[#This Row],[Hire Date]]&gt;=DATE(2022,1,1),1,0)</f>
        <v>0</v>
      </c>
      <c r="S135" s="3">
        <f>IF(Table1[[#This Row],[Termination Date]]&gt;=DATE(2022,1,1),1,0)</f>
        <v>0</v>
      </c>
    </row>
    <row r="136" spans="1:19" x14ac:dyDescent="0.2">
      <c r="A136" s="3" t="s">
        <v>23</v>
      </c>
      <c r="B136" s="4">
        <v>43259.5</v>
      </c>
      <c r="C136" s="4" t="s">
        <v>132</v>
      </c>
      <c r="D136" s="4" t="s">
        <v>135</v>
      </c>
      <c r="F136" s="4" t="s">
        <v>117</v>
      </c>
      <c r="G136" s="3">
        <f>YEAR(Table1[[#This Row],[Hire Date]])</f>
        <v>2018</v>
      </c>
      <c r="H136" s="5">
        <v>27000</v>
      </c>
      <c r="I136" s="5">
        <v>3240</v>
      </c>
      <c r="J136" s="5">
        <v>1350</v>
      </c>
      <c r="L136" s="3" t="s">
        <v>4</v>
      </c>
      <c r="M136" s="3">
        <v>12</v>
      </c>
      <c r="N136" s="3">
        <v>8</v>
      </c>
      <c r="O136" s="3">
        <v>5</v>
      </c>
      <c r="P136" s="3">
        <f>IF(Table1[[#This Row],[Termination Date]]&gt;0,0,1)</f>
        <v>1</v>
      </c>
      <c r="Q136" s="3">
        <f>IF(Table1[[#This Row],[Termination Date]]&gt;0,1,0)</f>
        <v>0</v>
      </c>
      <c r="R136" s="3">
        <f>IF(Table1[[#This Row],[Hire Date]]&gt;=DATE(2022,1,1),1,0)</f>
        <v>0</v>
      </c>
      <c r="S136" s="3">
        <f>IF(Table1[[#This Row],[Termination Date]]&gt;=DATE(2022,1,1),1,0)</f>
        <v>0</v>
      </c>
    </row>
    <row r="137" spans="1:19" x14ac:dyDescent="0.2">
      <c r="A137" s="3" t="s">
        <v>54</v>
      </c>
      <c r="B137" s="4">
        <v>43313.5</v>
      </c>
      <c r="C137" s="4" t="s">
        <v>124</v>
      </c>
      <c r="D137" s="4" t="s">
        <v>128</v>
      </c>
      <c r="F137" s="4" t="s">
        <v>117</v>
      </c>
      <c r="G137" s="3">
        <f>YEAR(Table1[[#This Row],[Hire Date]])</f>
        <v>2018</v>
      </c>
      <c r="H137" s="5">
        <v>48000</v>
      </c>
      <c r="I137" s="5">
        <v>2880</v>
      </c>
      <c r="J137" s="5">
        <v>1920</v>
      </c>
      <c r="L137" s="3" t="s">
        <v>3</v>
      </c>
      <c r="M137" s="3">
        <v>14</v>
      </c>
      <c r="N137" s="3">
        <v>9</v>
      </c>
      <c r="O137" s="3">
        <v>2</v>
      </c>
      <c r="P137" s="3">
        <f>IF(Table1[[#This Row],[Termination Date]]&gt;0,0,1)</f>
        <v>1</v>
      </c>
      <c r="Q137" s="3">
        <f>IF(Table1[[#This Row],[Termination Date]]&gt;0,1,0)</f>
        <v>0</v>
      </c>
      <c r="R137" s="3">
        <f>IF(Table1[[#This Row],[Hire Date]]&gt;=DATE(2022,1,1),1,0)</f>
        <v>0</v>
      </c>
      <c r="S137" s="3">
        <f>IF(Table1[[#This Row],[Termination Date]]&gt;=DATE(2022,1,1),1,0)</f>
        <v>0</v>
      </c>
    </row>
    <row r="138" spans="1:19" x14ac:dyDescent="0.2">
      <c r="A138" s="3" t="s">
        <v>92</v>
      </c>
      <c r="B138" s="4">
        <v>43423.5</v>
      </c>
      <c r="C138" s="4" t="s">
        <v>124</v>
      </c>
      <c r="D138" s="4" t="s">
        <v>128</v>
      </c>
      <c r="F138" s="4" t="s">
        <v>117</v>
      </c>
      <c r="G138" s="3">
        <f>YEAR(Table1[[#This Row],[Hire Date]])</f>
        <v>2018</v>
      </c>
      <c r="H138" s="5">
        <v>73000</v>
      </c>
      <c r="I138" s="5">
        <v>8760</v>
      </c>
      <c r="J138" s="5">
        <v>3650</v>
      </c>
      <c r="L138" s="3" t="s">
        <v>11</v>
      </c>
      <c r="M138" s="3">
        <v>13</v>
      </c>
      <c r="N138" s="3">
        <v>9</v>
      </c>
      <c r="O138" s="3">
        <v>4</v>
      </c>
      <c r="P138" s="3">
        <f>IF(Table1[[#This Row],[Termination Date]]&gt;0,0,1)</f>
        <v>1</v>
      </c>
      <c r="Q138" s="3">
        <f>IF(Table1[[#This Row],[Termination Date]]&gt;0,1,0)</f>
        <v>0</v>
      </c>
      <c r="R138" s="3">
        <f>IF(Table1[[#This Row],[Hire Date]]&gt;=DATE(2022,1,1),1,0)</f>
        <v>0</v>
      </c>
      <c r="S138" s="3">
        <f>IF(Table1[[#This Row],[Termination Date]]&gt;=DATE(2022,1,1),1,0)</f>
        <v>0</v>
      </c>
    </row>
    <row r="139" spans="1:19" x14ac:dyDescent="0.2">
      <c r="A139" s="3" t="s">
        <v>97</v>
      </c>
      <c r="B139" s="4">
        <v>43426.5</v>
      </c>
      <c r="C139" s="4" t="s">
        <v>124</v>
      </c>
      <c r="D139" s="4" t="s">
        <v>128</v>
      </c>
      <c r="F139" s="4" t="s">
        <v>117</v>
      </c>
      <c r="G139" s="3">
        <f>YEAR(Table1[[#This Row],[Hire Date]])</f>
        <v>2018</v>
      </c>
      <c r="H139" s="5">
        <v>77000</v>
      </c>
      <c r="I139" s="5">
        <v>9240</v>
      </c>
      <c r="J139" s="5">
        <v>770</v>
      </c>
      <c r="L139" s="3" t="s">
        <v>10</v>
      </c>
      <c r="M139" s="3">
        <v>11</v>
      </c>
      <c r="N139" s="3">
        <v>8</v>
      </c>
      <c r="O139" s="3">
        <v>5</v>
      </c>
      <c r="P139" s="3">
        <f>IF(Table1[[#This Row],[Termination Date]]&gt;0,0,1)</f>
        <v>1</v>
      </c>
      <c r="Q139" s="3">
        <f>IF(Table1[[#This Row],[Termination Date]]&gt;0,1,0)</f>
        <v>0</v>
      </c>
      <c r="R139" s="3">
        <f>IF(Table1[[#This Row],[Hire Date]]&gt;=DATE(2022,1,1),1,0)</f>
        <v>0</v>
      </c>
      <c r="S139" s="3">
        <f>IF(Table1[[#This Row],[Termination Date]]&gt;=DATE(2022,1,1),1,0)</f>
        <v>0</v>
      </c>
    </row>
    <row r="140" spans="1:19" x14ac:dyDescent="0.2">
      <c r="A140" s="3" t="s">
        <v>107</v>
      </c>
      <c r="B140" s="4">
        <v>41772.5</v>
      </c>
      <c r="C140" s="4" t="s">
        <v>124</v>
      </c>
      <c r="D140" s="4" t="s">
        <v>128</v>
      </c>
      <c r="F140" s="4" t="s">
        <v>117</v>
      </c>
      <c r="G140" s="3">
        <f>YEAR(Table1[[#This Row],[Hire Date]])</f>
        <v>2014</v>
      </c>
      <c r="H140" s="5">
        <v>100000</v>
      </c>
      <c r="I140" s="5">
        <v>11000</v>
      </c>
      <c r="J140" s="5">
        <v>3000</v>
      </c>
      <c r="L140" s="3" t="s">
        <v>4</v>
      </c>
      <c r="M140" s="3">
        <v>14</v>
      </c>
      <c r="N140" s="3">
        <v>1</v>
      </c>
      <c r="O140" s="3">
        <v>5</v>
      </c>
      <c r="P140" s="3">
        <f>IF(Table1[[#This Row],[Termination Date]]&gt;0,0,1)</f>
        <v>1</v>
      </c>
      <c r="Q140" s="3">
        <f>IF(Table1[[#This Row],[Termination Date]]&gt;0,1,0)</f>
        <v>0</v>
      </c>
      <c r="R140" s="3">
        <f>IF(Table1[[#This Row],[Hire Date]]&gt;=DATE(2022,1,1),1,0)</f>
        <v>0</v>
      </c>
      <c r="S140" s="3">
        <f>IF(Table1[[#This Row],[Termination Date]]&gt;=DATE(2022,1,1),1,0)</f>
        <v>0</v>
      </c>
    </row>
    <row r="141" spans="1:19" x14ac:dyDescent="0.2">
      <c r="A141" s="3" t="s">
        <v>48</v>
      </c>
      <c r="B141" s="4">
        <v>41875.5</v>
      </c>
      <c r="C141" s="4" t="s">
        <v>124</v>
      </c>
      <c r="D141" s="4" t="s">
        <v>128</v>
      </c>
      <c r="F141" s="4" t="s">
        <v>117</v>
      </c>
      <c r="G141" s="3">
        <f>YEAR(Table1[[#This Row],[Hire Date]])</f>
        <v>2014</v>
      </c>
      <c r="H141" s="5">
        <v>58000</v>
      </c>
      <c r="I141" s="5">
        <v>2900</v>
      </c>
      <c r="J141" s="5">
        <v>0</v>
      </c>
      <c r="K141" s="5">
        <v>54000</v>
      </c>
      <c r="L141" s="3" t="s">
        <v>1</v>
      </c>
      <c r="M141" s="3">
        <v>15</v>
      </c>
      <c r="N141" s="3">
        <v>8</v>
      </c>
      <c r="O141" s="3">
        <v>5</v>
      </c>
      <c r="P141" s="3">
        <f>IF(Table1[[#This Row],[Termination Date]]&gt;0,0,1)</f>
        <v>1</v>
      </c>
      <c r="Q141" s="3">
        <f>IF(Table1[[#This Row],[Termination Date]]&gt;0,1,0)</f>
        <v>0</v>
      </c>
      <c r="R141" s="3">
        <f>IF(Table1[[#This Row],[Hire Date]]&gt;=DATE(2022,1,1),1,0)</f>
        <v>0</v>
      </c>
      <c r="S141" s="3">
        <f>IF(Table1[[#This Row],[Termination Date]]&gt;=DATE(2022,1,1),1,0)</f>
        <v>0</v>
      </c>
    </row>
    <row r="142" spans="1:19" x14ac:dyDescent="0.2">
      <c r="A142" s="3" t="s">
        <v>69</v>
      </c>
      <c r="B142" s="4">
        <v>41890.5</v>
      </c>
      <c r="C142" s="4" t="s">
        <v>124</v>
      </c>
      <c r="D142" s="4" t="s">
        <v>128</v>
      </c>
      <c r="F142" s="4" t="s">
        <v>117</v>
      </c>
      <c r="G142" s="3">
        <f>YEAR(Table1[[#This Row],[Hire Date]])</f>
        <v>2014</v>
      </c>
      <c r="H142" s="5">
        <v>69000</v>
      </c>
      <c r="I142" s="5">
        <v>4140</v>
      </c>
      <c r="J142" s="5">
        <v>0</v>
      </c>
      <c r="L142" s="3" t="s">
        <v>3</v>
      </c>
      <c r="M142" s="3">
        <v>15</v>
      </c>
      <c r="N142" s="3">
        <v>2</v>
      </c>
      <c r="O142" s="3">
        <v>5</v>
      </c>
      <c r="P142" s="3">
        <f>IF(Table1[[#This Row],[Termination Date]]&gt;0,0,1)</f>
        <v>1</v>
      </c>
      <c r="Q142" s="3">
        <f>IF(Table1[[#This Row],[Termination Date]]&gt;0,1,0)</f>
        <v>0</v>
      </c>
      <c r="R142" s="3">
        <f>IF(Table1[[#This Row],[Hire Date]]&gt;=DATE(2022,1,1),1,0)</f>
        <v>0</v>
      </c>
      <c r="S142" s="3">
        <f>IF(Table1[[#This Row],[Termination Date]]&gt;=DATE(2022,1,1),1,0)</f>
        <v>0</v>
      </c>
    </row>
    <row r="143" spans="1:19" x14ac:dyDescent="0.2">
      <c r="A143" s="3" t="s">
        <v>33</v>
      </c>
      <c r="B143" s="4">
        <v>41930.5</v>
      </c>
      <c r="C143" s="4" t="s">
        <v>124</v>
      </c>
      <c r="D143" s="4" t="s">
        <v>128</v>
      </c>
      <c r="F143" s="4" t="s">
        <v>117</v>
      </c>
      <c r="G143" s="3">
        <f>YEAR(Table1[[#This Row],[Hire Date]])</f>
        <v>2014</v>
      </c>
      <c r="H143" s="5">
        <v>44000</v>
      </c>
      <c r="I143" s="5">
        <v>3520</v>
      </c>
      <c r="J143" s="5">
        <v>1320</v>
      </c>
      <c r="L143" s="3" t="s">
        <v>2</v>
      </c>
      <c r="M143" s="3">
        <v>11</v>
      </c>
      <c r="N143" s="3">
        <v>3</v>
      </c>
      <c r="O143" s="3">
        <v>5</v>
      </c>
      <c r="P143" s="3">
        <f>IF(Table1[[#This Row],[Termination Date]]&gt;0,0,1)</f>
        <v>1</v>
      </c>
      <c r="Q143" s="3">
        <f>IF(Table1[[#This Row],[Termination Date]]&gt;0,1,0)</f>
        <v>0</v>
      </c>
      <c r="R143" s="3">
        <f>IF(Table1[[#This Row],[Hire Date]]&gt;=DATE(2022,1,1),1,0)</f>
        <v>0</v>
      </c>
      <c r="S143" s="3">
        <f>IF(Table1[[#This Row],[Termination Date]]&gt;=DATE(2022,1,1),1,0)</f>
        <v>0</v>
      </c>
    </row>
    <row r="144" spans="1:19" x14ac:dyDescent="0.2">
      <c r="A144" s="3" t="s">
        <v>62</v>
      </c>
      <c r="B144" s="4">
        <v>41980.5</v>
      </c>
      <c r="C144" s="4" t="s">
        <v>124</v>
      </c>
      <c r="D144" s="4" t="s">
        <v>128</v>
      </c>
      <c r="F144" s="4" t="s">
        <v>117</v>
      </c>
      <c r="G144" s="3">
        <f>YEAR(Table1[[#This Row],[Hire Date]])</f>
        <v>2014</v>
      </c>
      <c r="H144" s="5">
        <v>70000</v>
      </c>
      <c r="I144" s="5">
        <v>7700</v>
      </c>
      <c r="J144" s="5">
        <v>1400</v>
      </c>
      <c r="L144" s="3" t="s">
        <v>10</v>
      </c>
      <c r="M144" s="3">
        <v>15</v>
      </c>
      <c r="N144" s="3">
        <v>6</v>
      </c>
      <c r="O144" s="3">
        <v>3</v>
      </c>
      <c r="P144" s="3">
        <f>IF(Table1[[#This Row],[Termination Date]]&gt;0,0,1)</f>
        <v>1</v>
      </c>
      <c r="Q144" s="3">
        <f>IF(Table1[[#This Row],[Termination Date]]&gt;0,1,0)</f>
        <v>0</v>
      </c>
      <c r="R144" s="3">
        <f>IF(Table1[[#This Row],[Hire Date]]&gt;=DATE(2022,1,1),1,0)</f>
        <v>0</v>
      </c>
      <c r="S144" s="3">
        <f>IF(Table1[[#This Row],[Termination Date]]&gt;=DATE(2022,1,1),1,0)</f>
        <v>0</v>
      </c>
    </row>
    <row r="145" spans="1:22" x14ac:dyDescent="0.2">
      <c r="A145" s="3" t="s">
        <v>46</v>
      </c>
      <c r="B145" s="4">
        <v>42017.5</v>
      </c>
      <c r="C145" s="4" t="s">
        <v>131</v>
      </c>
      <c r="D145" s="4" t="s">
        <v>134</v>
      </c>
      <c r="F145" s="4" t="s">
        <v>117</v>
      </c>
      <c r="G145" s="3">
        <f>YEAR(Table1[[#This Row],[Hire Date]])</f>
        <v>2015</v>
      </c>
      <c r="H145" s="5">
        <v>52000</v>
      </c>
      <c r="I145" s="5">
        <v>4680</v>
      </c>
      <c r="J145" s="5">
        <v>0</v>
      </c>
      <c r="K145" s="5">
        <v>91500</v>
      </c>
      <c r="L145" s="3" t="s">
        <v>1</v>
      </c>
      <c r="M145" s="3">
        <v>12</v>
      </c>
      <c r="N145" s="3">
        <v>11</v>
      </c>
      <c r="O145" s="3">
        <v>3</v>
      </c>
      <c r="P145" s="3">
        <f>IF(Table1[[#This Row],[Termination Date]]&gt;0,0,1)</f>
        <v>1</v>
      </c>
      <c r="Q145" s="3">
        <f>IF(Table1[[#This Row],[Termination Date]]&gt;0,1,0)</f>
        <v>0</v>
      </c>
      <c r="R145" s="3">
        <f>IF(Table1[[#This Row],[Hire Date]]&gt;=DATE(2022,1,1),1,0)</f>
        <v>0</v>
      </c>
      <c r="S145" s="3">
        <f>IF(Table1[[#This Row],[Termination Date]]&gt;=DATE(2022,1,1),1,0)</f>
        <v>0</v>
      </c>
    </row>
    <row r="146" spans="1:22" x14ac:dyDescent="0.2">
      <c r="A146" s="3" t="s">
        <v>31</v>
      </c>
      <c r="B146" s="4">
        <v>42128.5</v>
      </c>
      <c r="C146" s="4" t="s">
        <v>131</v>
      </c>
      <c r="D146" s="4" t="s">
        <v>134</v>
      </c>
      <c r="F146" s="4" t="s">
        <v>117</v>
      </c>
      <c r="G146" s="3">
        <f>YEAR(Table1[[#This Row],[Hire Date]])</f>
        <v>2015</v>
      </c>
      <c r="H146" s="5">
        <v>43000</v>
      </c>
      <c r="I146" s="5">
        <v>3440</v>
      </c>
      <c r="J146" s="5">
        <v>0</v>
      </c>
      <c r="L146" s="3" t="s">
        <v>10</v>
      </c>
      <c r="M146" s="3">
        <v>11</v>
      </c>
      <c r="N146" s="3">
        <v>5</v>
      </c>
      <c r="O146" s="3">
        <v>4</v>
      </c>
      <c r="P146" s="3">
        <f>IF(Table1[[#This Row],[Termination Date]]&gt;0,0,1)</f>
        <v>1</v>
      </c>
      <c r="Q146" s="3">
        <f>IF(Table1[[#This Row],[Termination Date]]&gt;0,1,0)</f>
        <v>0</v>
      </c>
      <c r="R146" s="3">
        <f>IF(Table1[[#This Row],[Hire Date]]&gt;=DATE(2022,1,1),1,0)</f>
        <v>0</v>
      </c>
      <c r="S146" s="3">
        <f>IF(Table1[[#This Row],[Termination Date]]&gt;=DATE(2022,1,1),1,0)</f>
        <v>0</v>
      </c>
    </row>
    <row r="147" spans="1:22" x14ac:dyDescent="0.2">
      <c r="A147" s="3" t="s">
        <v>45</v>
      </c>
      <c r="B147" s="4">
        <v>42134.5</v>
      </c>
      <c r="C147" s="4" t="s">
        <v>132</v>
      </c>
      <c r="D147" s="4" t="s">
        <v>135</v>
      </c>
      <c r="F147" s="4" t="s">
        <v>117</v>
      </c>
      <c r="G147" s="3">
        <f>YEAR(Table1[[#This Row],[Hire Date]])</f>
        <v>2015</v>
      </c>
      <c r="H147" s="5">
        <v>49000</v>
      </c>
      <c r="I147" s="5">
        <v>3430</v>
      </c>
      <c r="J147" s="5">
        <v>0</v>
      </c>
      <c r="K147" s="5">
        <v>59000</v>
      </c>
      <c r="L147" s="3" t="s">
        <v>1</v>
      </c>
      <c r="M147" s="3">
        <v>14</v>
      </c>
      <c r="N147" s="3">
        <v>10</v>
      </c>
      <c r="O147" s="3">
        <v>4</v>
      </c>
      <c r="P147" s="3">
        <f>IF(Table1[[#This Row],[Termination Date]]&gt;0,0,1)</f>
        <v>1</v>
      </c>
      <c r="Q147" s="3">
        <f>IF(Table1[[#This Row],[Termination Date]]&gt;0,1,0)</f>
        <v>0</v>
      </c>
      <c r="R147" s="3">
        <f>IF(Table1[[#This Row],[Hire Date]]&gt;=DATE(2022,1,1),1,0)</f>
        <v>0</v>
      </c>
      <c r="S147" s="3">
        <f>IF(Table1[[#This Row],[Termination Date]]&gt;=DATE(2022,1,1),1,0)</f>
        <v>0</v>
      </c>
    </row>
    <row r="148" spans="1:22" x14ac:dyDescent="0.2">
      <c r="A148" s="3" t="s">
        <v>77</v>
      </c>
      <c r="B148" s="4">
        <v>42178.5</v>
      </c>
      <c r="C148" s="4" t="s">
        <v>132</v>
      </c>
      <c r="D148" s="4" t="s">
        <v>135</v>
      </c>
      <c r="E148" s="4">
        <v>44844.5</v>
      </c>
      <c r="F148" s="4" t="s">
        <v>117</v>
      </c>
      <c r="G148" s="3">
        <f>YEAR(Table1[[#This Row],[Hire Date]])</f>
        <v>2015</v>
      </c>
      <c r="H148" s="5">
        <v>72000</v>
      </c>
      <c r="I148" s="5">
        <v>5760</v>
      </c>
      <c r="J148" s="5">
        <v>0</v>
      </c>
      <c r="L148" s="3" t="s">
        <v>11</v>
      </c>
      <c r="M148" s="3">
        <v>11</v>
      </c>
      <c r="N148" s="3">
        <v>9</v>
      </c>
      <c r="O148" s="3">
        <v>3</v>
      </c>
      <c r="P148" s="3">
        <f>IF(Table1[[#This Row],[Termination Date]]&gt;0,0,1)</f>
        <v>0</v>
      </c>
      <c r="Q148" s="3">
        <f>IF(Table1[[#This Row],[Termination Date]]&gt;0,1,0)</f>
        <v>1</v>
      </c>
      <c r="R148" s="3">
        <f>IF(Table1[[#This Row],[Hire Date]]&gt;=DATE(2022,1,1),1,0)</f>
        <v>0</v>
      </c>
      <c r="S148" s="3">
        <f>IF(Table1[[#This Row],[Termination Date]]&gt;=DATE(2022,1,1),1,0)</f>
        <v>1</v>
      </c>
      <c r="T148" s="3">
        <v>1</v>
      </c>
      <c r="U148" s="3">
        <v>1</v>
      </c>
      <c r="V148" s="3" t="s">
        <v>237</v>
      </c>
    </row>
    <row r="149" spans="1:22" x14ac:dyDescent="0.2">
      <c r="A149" s="3" t="s">
        <v>85</v>
      </c>
      <c r="B149" s="4">
        <v>42283.5</v>
      </c>
      <c r="C149" s="4" t="s">
        <v>132</v>
      </c>
      <c r="D149" s="4" t="s">
        <v>135</v>
      </c>
      <c r="E149" s="4">
        <v>44845.5</v>
      </c>
      <c r="F149" s="4" t="s">
        <v>117</v>
      </c>
      <c r="G149" s="3">
        <f>YEAR(Table1[[#This Row],[Hire Date]])</f>
        <v>2015</v>
      </c>
      <c r="H149" s="5">
        <v>75000</v>
      </c>
      <c r="I149" s="5">
        <v>6750</v>
      </c>
      <c r="J149" s="5">
        <v>0</v>
      </c>
      <c r="L149" s="3" t="s">
        <v>5</v>
      </c>
      <c r="M149" s="3">
        <v>13</v>
      </c>
      <c r="N149" s="3">
        <v>10</v>
      </c>
      <c r="O149" s="3">
        <v>2</v>
      </c>
      <c r="P149" s="3">
        <f>IF(Table1[[#This Row],[Termination Date]]&gt;0,0,1)</f>
        <v>0</v>
      </c>
      <c r="Q149" s="3">
        <f>IF(Table1[[#This Row],[Termination Date]]&gt;0,1,0)</f>
        <v>1</v>
      </c>
      <c r="R149" s="3">
        <f>IF(Table1[[#This Row],[Hire Date]]&gt;=DATE(2022,1,1),1,0)</f>
        <v>0</v>
      </c>
      <c r="S149" s="3">
        <f>IF(Table1[[#This Row],[Termination Date]]&gt;=DATE(2022,1,1),1,0)</f>
        <v>1</v>
      </c>
    </row>
    <row r="150" spans="1:22" x14ac:dyDescent="0.2">
      <c r="A150" s="3" t="s">
        <v>25</v>
      </c>
      <c r="B150" s="4">
        <v>42298.5</v>
      </c>
      <c r="C150" s="4" t="s">
        <v>124</v>
      </c>
      <c r="D150" s="4" t="s">
        <v>128</v>
      </c>
      <c r="E150" s="4">
        <v>44846.5</v>
      </c>
      <c r="F150" s="4" t="s">
        <v>117</v>
      </c>
      <c r="G150" s="3">
        <f>YEAR(Table1[[#This Row],[Hire Date]])</f>
        <v>2015</v>
      </c>
      <c r="H150" s="5">
        <v>39000</v>
      </c>
      <c r="I150" s="5">
        <v>3900</v>
      </c>
      <c r="J150" s="5">
        <v>1560</v>
      </c>
      <c r="L150" s="3" t="s">
        <v>10</v>
      </c>
      <c r="M150" s="3">
        <v>11</v>
      </c>
      <c r="N150" s="3">
        <v>2</v>
      </c>
      <c r="O150" s="3">
        <v>4</v>
      </c>
      <c r="P150" s="3">
        <f>IF(Table1[[#This Row],[Termination Date]]&gt;0,0,1)</f>
        <v>0</v>
      </c>
      <c r="Q150" s="3">
        <f>IF(Table1[[#This Row],[Termination Date]]&gt;0,1,0)</f>
        <v>1</v>
      </c>
      <c r="R150" s="3">
        <f>IF(Table1[[#This Row],[Hire Date]]&gt;=DATE(2022,1,1),1,0)</f>
        <v>0</v>
      </c>
      <c r="S150" s="3">
        <f>IF(Table1[[#This Row],[Termination Date]]&gt;=DATE(2022,1,1),1,0)</f>
        <v>1</v>
      </c>
    </row>
    <row r="151" spans="1:22" x14ac:dyDescent="0.2">
      <c r="A151" s="3" t="s">
        <v>71</v>
      </c>
      <c r="B151" s="4">
        <v>42299.5</v>
      </c>
      <c r="C151" s="4" t="s">
        <v>124</v>
      </c>
      <c r="D151" s="4" t="s">
        <v>128</v>
      </c>
      <c r="E151" s="4">
        <v>44847.5</v>
      </c>
      <c r="F151" s="4" t="s">
        <v>117</v>
      </c>
      <c r="G151" s="3">
        <f>YEAR(Table1[[#This Row],[Hire Date]])</f>
        <v>2015</v>
      </c>
      <c r="H151" s="5">
        <v>68000</v>
      </c>
      <c r="I151" s="5">
        <v>5440</v>
      </c>
      <c r="J151" s="5">
        <v>680</v>
      </c>
      <c r="L151" s="3" t="s">
        <v>11</v>
      </c>
      <c r="M151" s="3">
        <v>15</v>
      </c>
      <c r="N151" s="3">
        <v>3</v>
      </c>
      <c r="O151" s="3">
        <v>5</v>
      </c>
      <c r="P151" s="3">
        <f>IF(Table1[[#This Row],[Termination Date]]&gt;0,0,1)</f>
        <v>0</v>
      </c>
      <c r="Q151" s="3">
        <f>IF(Table1[[#This Row],[Termination Date]]&gt;0,1,0)</f>
        <v>1</v>
      </c>
      <c r="R151" s="3">
        <f>IF(Table1[[#This Row],[Hire Date]]&gt;=DATE(2022,1,1),1,0)</f>
        <v>0</v>
      </c>
      <c r="S151" s="3">
        <f>IF(Table1[[#This Row],[Termination Date]]&gt;=DATE(2022,1,1),1,0)</f>
        <v>1</v>
      </c>
    </row>
    <row r="152" spans="1:22" x14ac:dyDescent="0.2">
      <c r="A152" s="3" t="s">
        <v>70</v>
      </c>
      <c r="B152" s="4">
        <v>42331.5</v>
      </c>
      <c r="C152" s="4" t="s">
        <v>124</v>
      </c>
      <c r="D152" s="4" t="s">
        <v>128</v>
      </c>
      <c r="E152" s="4">
        <v>44848.5</v>
      </c>
      <c r="F152" s="4" t="s">
        <v>117</v>
      </c>
      <c r="G152" s="3">
        <f>YEAR(Table1[[#This Row],[Hire Date]])</f>
        <v>2015</v>
      </c>
      <c r="H152" s="5">
        <v>70000</v>
      </c>
      <c r="I152" s="5">
        <v>6300</v>
      </c>
      <c r="J152" s="5">
        <v>3500</v>
      </c>
      <c r="L152" s="3" t="s">
        <v>7</v>
      </c>
      <c r="M152" s="3">
        <v>15</v>
      </c>
      <c r="N152" s="3">
        <v>8</v>
      </c>
      <c r="O152" s="3">
        <v>4</v>
      </c>
      <c r="P152" s="3">
        <f>IF(Table1[[#This Row],[Termination Date]]&gt;0,0,1)</f>
        <v>0</v>
      </c>
      <c r="Q152" s="3">
        <f>IF(Table1[[#This Row],[Termination Date]]&gt;0,1,0)</f>
        <v>1</v>
      </c>
      <c r="R152" s="3">
        <f>IF(Table1[[#This Row],[Hire Date]]&gt;=DATE(2022,1,1),1,0)</f>
        <v>0</v>
      </c>
      <c r="S152" s="3">
        <f>IF(Table1[[#This Row],[Termination Date]]&gt;=DATE(2022,1,1),1,0)</f>
        <v>1</v>
      </c>
    </row>
    <row r="153" spans="1:22" x14ac:dyDescent="0.2">
      <c r="A153" s="3" t="s">
        <v>80</v>
      </c>
      <c r="B153" s="4">
        <v>42341.5</v>
      </c>
      <c r="C153" s="4" t="s">
        <v>124</v>
      </c>
      <c r="D153" s="4" t="s">
        <v>128</v>
      </c>
      <c r="E153" s="4">
        <v>44849.5</v>
      </c>
      <c r="F153" s="4" t="s">
        <v>117</v>
      </c>
      <c r="G153" s="3">
        <f>YEAR(Table1[[#This Row],[Hire Date]])</f>
        <v>2015</v>
      </c>
      <c r="H153" s="5">
        <v>75000</v>
      </c>
      <c r="I153" s="5">
        <v>7500</v>
      </c>
      <c r="J153" s="5">
        <v>3750</v>
      </c>
      <c r="L153" s="3" t="s">
        <v>2</v>
      </c>
      <c r="M153" s="3">
        <v>10</v>
      </c>
      <c r="N153" s="3">
        <v>1</v>
      </c>
      <c r="O153" s="3">
        <v>2</v>
      </c>
      <c r="P153" s="3">
        <f>IF(Table1[[#This Row],[Termination Date]]&gt;0,0,1)</f>
        <v>0</v>
      </c>
      <c r="Q153" s="3">
        <f>IF(Table1[[#This Row],[Termination Date]]&gt;0,1,0)</f>
        <v>1</v>
      </c>
      <c r="R153" s="3">
        <f>IF(Table1[[#This Row],[Hire Date]]&gt;=DATE(2022,1,1),1,0)</f>
        <v>0</v>
      </c>
      <c r="S153" s="3">
        <f>IF(Table1[[#This Row],[Termination Date]]&gt;=DATE(2022,1,1),1,0)</f>
        <v>1</v>
      </c>
    </row>
    <row r="154" spans="1:22" x14ac:dyDescent="0.2">
      <c r="A154" s="3" t="s">
        <v>66</v>
      </c>
      <c r="B154" s="4">
        <v>42359.5</v>
      </c>
      <c r="C154" s="4" t="s">
        <v>124</v>
      </c>
      <c r="D154" s="4" t="s">
        <v>128</v>
      </c>
      <c r="E154" s="4">
        <v>44850.5</v>
      </c>
      <c r="F154" s="4" t="s">
        <v>117</v>
      </c>
      <c r="G154" s="3">
        <f>YEAR(Table1[[#This Row],[Hire Date]])</f>
        <v>2015</v>
      </c>
      <c r="H154" s="5">
        <v>65000</v>
      </c>
      <c r="I154" s="5">
        <v>3250</v>
      </c>
      <c r="J154" s="5">
        <v>1300</v>
      </c>
      <c r="L154" s="3" t="s">
        <v>11</v>
      </c>
      <c r="M154" s="3">
        <v>13</v>
      </c>
      <c r="N154" s="3">
        <v>5</v>
      </c>
      <c r="O154" s="3">
        <v>5</v>
      </c>
      <c r="P154" s="3">
        <f>IF(Table1[[#This Row],[Termination Date]]&gt;0,0,1)</f>
        <v>0</v>
      </c>
      <c r="Q154" s="3">
        <f>IF(Table1[[#This Row],[Termination Date]]&gt;0,1,0)</f>
        <v>1</v>
      </c>
      <c r="R154" s="3">
        <f>IF(Table1[[#This Row],[Hire Date]]&gt;=DATE(2022,1,1),1,0)</f>
        <v>0</v>
      </c>
      <c r="S154" s="3">
        <f>IF(Table1[[#This Row],[Termination Date]]&gt;=DATE(2022,1,1),1,0)</f>
        <v>1</v>
      </c>
    </row>
    <row r="155" spans="1:22" x14ac:dyDescent="0.2">
      <c r="A155" s="3" t="s">
        <v>94</v>
      </c>
      <c r="B155" s="4">
        <v>42359.5</v>
      </c>
      <c r="C155" s="4" t="s">
        <v>124</v>
      </c>
      <c r="D155" s="4" t="s">
        <v>128</v>
      </c>
      <c r="E155" s="4">
        <v>44851.5</v>
      </c>
      <c r="F155" s="4" t="s">
        <v>117</v>
      </c>
      <c r="G155" s="3">
        <f>YEAR(Table1[[#This Row],[Hire Date]])</f>
        <v>2015</v>
      </c>
      <c r="H155" s="5">
        <v>82000</v>
      </c>
      <c r="I155" s="5">
        <v>9020</v>
      </c>
      <c r="J155" s="5">
        <v>1640</v>
      </c>
      <c r="L155" s="3" t="s">
        <v>2</v>
      </c>
      <c r="M155" s="3">
        <v>12</v>
      </c>
      <c r="N155" s="3">
        <v>4</v>
      </c>
      <c r="O155" s="3">
        <v>2</v>
      </c>
      <c r="P155" s="3">
        <f>IF(Table1[[#This Row],[Termination Date]]&gt;0,0,1)</f>
        <v>0</v>
      </c>
      <c r="Q155" s="3">
        <f>IF(Table1[[#This Row],[Termination Date]]&gt;0,1,0)</f>
        <v>1</v>
      </c>
      <c r="R155" s="3">
        <f>IF(Table1[[#This Row],[Hire Date]]&gt;=DATE(2022,1,1),1,0)</f>
        <v>0</v>
      </c>
      <c r="S155" s="3">
        <f>IF(Table1[[#This Row],[Termination Date]]&gt;=DATE(2022,1,1),1,0)</f>
        <v>1</v>
      </c>
    </row>
    <row r="156" spans="1:22" x14ac:dyDescent="0.2">
      <c r="A156" s="3" t="s">
        <v>100</v>
      </c>
      <c r="B156" s="4">
        <v>42362.5</v>
      </c>
      <c r="C156" s="4" t="s">
        <v>124</v>
      </c>
      <c r="D156" s="4" t="s">
        <v>128</v>
      </c>
      <c r="E156" s="4">
        <v>44852.5</v>
      </c>
      <c r="F156" s="4" t="s">
        <v>117</v>
      </c>
      <c r="G156" s="3">
        <f>YEAR(Table1[[#This Row],[Hire Date]])</f>
        <v>2015</v>
      </c>
      <c r="H156" s="5">
        <v>93000</v>
      </c>
      <c r="I156" s="5">
        <v>5580</v>
      </c>
      <c r="J156" s="5">
        <v>4650</v>
      </c>
      <c r="L156" s="3" t="s">
        <v>6</v>
      </c>
      <c r="M156" s="3">
        <v>10</v>
      </c>
      <c r="N156" s="3">
        <v>9</v>
      </c>
      <c r="O156" s="3">
        <v>5</v>
      </c>
      <c r="P156" s="3">
        <f>IF(Table1[[#This Row],[Termination Date]]&gt;0,0,1)</f>
        <v>0</v>
      </c>
      <c r="Q156" s="3">
        <f>IF(Table1[[#This Row],[Termination Date]]&gt;0,1,0)</f>
        <v>1</v>
      </c>
      <c r="R156" s="3">
        <f>IF(Table1[[#This Row],[Hire Date]]&gt;=DATE(2022,1,1),1,0)</f>
        <v>0</v>
      </c>
      <c r="S156" s="3">
        <f>IF(Table1[[#This Row],[Termination Date]]&gt;=DATE(2022,1,1),1,0)</f>
        <v>1</v>
      </c>
    </row>
    <row r="157" spans="1:22" x14ac:dyDescent="0.2">
      <c r="A157" s="3" t="s">
        <v>53</v>
      </c>
      <c r="B157" s="4">
        <v>42372.5</v>
      </c>
      <c r="C157" s="4" t="s">
        <v>124</v>
      </c>
      <c r="D157" s="4" t="s">
        <v>128</v>
      </c>
      <c r="E157" s="4">
        <v>44853.5</v>
      </c>
      <c r="F157" s="4" t="s">
        <v>117</v>
      </c>
      <c r="G157" s="3">
        <f>YEAR(Table1[[#This Row],[Hire Date]])</f>
        <v>2016</v>
      </c>
      <c r="H157" s="5">
        <v>55000</v>
      </c>
      <c r="I157" s="5">
        <v>4950</v>
      </c>
      <c r="J157" s="5">
        <v>550</v>
      </c>
      <c r="L157" s="3" t="s">
        <v>5</v>
      </c>
      <c r="M157" s="3">
        <v>12</v>
      </c>
      <c r="N157" s="3">
        <v>0</v>
      </c>
      <c r="O157" s="3">
        <v>3</v>
      </c>
      <c r="P157" s="3">
        <f>IF(Table1[[#This Row],[Termination Date]]&gt;0,0,1)</f>
        <v>0</v>
      </c>
      <c r="Q157" s="3">
        <f>IF(Table1[[#This Row],[Termination Date]]&gt;0,1,0)</f>
        <v>1</v>
      </c>
      <c r="R157" s="3">
        <f>IF(Table1[[#This Row],[Hire Date]]&gt;=DATE(2022,1,1),1,0)</f>
        <v>0</v>
      </c>
      <c r="S157" s="3">
        <f>IF(Table1[[#This Row],[Termination Date]]&gt;=DATE(2022,1,1),1,0)</f>
        <v>1</v>
      </c>
    </row>
    <row r="158" spans="1:22" x14ac:dyDescent="0.2">
      <c r="A158" s="3" t="s">
        <v>44</v>
      </c>
      <c r="B158" s="4">
        <v>42402.5</v>
      </c>
      <c r="C158" s="4" t="s">
        <v>124</v>
      </c>
      <c r="D158" s="4" t="s">
        <v>128</v>
      </c>
      <c r="E158" s="4">
        <v>44854.5</v>
      </c>
      <c r="F158" s="4" t="s">
        <v>117</v>
      </c>
      <c r="G158" s="3">
        <f>YEAR(Table1[[#This Row],[Hire Date]])</f>
        <v>2016</v>
      </c>
      <c r="H158" s="5">
        <v>50000</v>
      </c>
      <c r="I158" s="5">
        <v>5500</v>
      </c>
      <c r="J158" s="5">
        <v>2500</v>
      </c>
      <c r="L158" s="3" t="s">
        <v>5</v>
      </c>
      <c r="M158" s="3">
        <v>13</v>
      </c>
      <c r="N158" s="3">
        <v>2</v>
      </c>
      <c r="O158" s="3">
        <v>4</v>
      </c>
      <c r="P158" s="3">
        <f>IF(Table1[[#This Row],[Termination Date]]&gt;0,0,1)</f>
        <v>0</v>
      </c>
      <c r="Q158" s="3">
        <f>IF(Table1[[#This Row],[Termination Date]]&gt;0,1,0)</f>
        <v>1</v>
      </c>
      <c r="R158" s="3">
        <f>IF(Table1[[#This Row],[Hire Date]]&gt;=DATE(2022,1,1),1,0)</f>
        <v>0</v>
      </c>
      <c r="S158" s="3">
        <f>IF(Table1[[#This Row],[Termination Date]]&gt;=DATE(2022,1,1),1,0)</f>
        <v>1</v>
      </c>
    </row>
    <row r="159" spans="1:22" x14ac:dyDescent="0.2">
      <c r="A159" s="3" t="s">
        <v>96</v>
      </c>
      <c r="B159" s="4">
        <v>42408.5</v>
      </c>
      <c r="C159" s="4" t="s">
        <v>124</v>
      </c>
      <c r="D159" s="4" t="s">
        <v>128</v>
      </c>
      <c r="E159" s="4">
        <v>44855.5</v>
      </c>
      <c r="F159" s="4" t="s">
        <v>117</v>
      </c>
      <c r="G159" s="3">
        <f>YEAR(Table1[[#This Row],[Hire Date]])</f>
        <v>2016</v>
      </c>
      <c r="H159" s="5">
        <v>85000</v>
      </c>
      <c r="I159" s="5">
        <v>4250</v>
      </c>
      <c r="J159" s="5">
        <v>1700</v>
      </c>
      <c r="L159" s="3" t="s">
        <v>11</v>
      </c>
      <c r="M159" s="3">
        <v>12</v>
      </c>
      <c r="N159" s="3">
        <v>9</v>
      </c>
      <c r="O159" s="3">
        <v>2</v>
      </c>
      <c r="P159" s="3">
        <f>IF(Table1[[#This Row],[Termination Date]]&gt;0,0,1)</f>
        <v>0</v>
      </c>
      <c r="Q159" s="3">
        <f>IF(Table1[[#This Row],[Termination Date]]&gt;0,1,0)</f>
        <v>1</v>
      </c>
      <c r="R159" s="3">
        <f>IF(Table1[[#This Row],[Hire Date]]&gt;=DATE(2022,1,1),1,0)</f>
        <v>0</v>
      </c>
      <c r="S159" s="3">
        <f>IF(Table1[[#This Row],[Termination Date]]&gt;=DATE(2022,1,1),1,0)</f>
        <v>1</v>
      </c>
    </row>
    <row r="160" spans="1:22" x14ac:dyDescent="0.2">
      <c r="A160" s="3" t="s">
        <v>52</v>
      </c>
      <c r="B160" s="4">
        <v>42555.5</v>
      </c>
      <c r="C160" s="4" t="s">
        <v>133</v>
      </c>
      <c r="D160" s="4" t="s">
        <v>136</v>
      </c>
      <c r="E160" s="4">
        <v>44856.5</v>
      </c>
      <c r="F160" s="4" t="s">
        <v>117</v>
      </c>
      <c r="G160" s="3">
        <f>YEAR(Table1[[#This Row],[Hire Date]])</f>
        <v>2016</v>
      </c>
      <c r="H160" s="5">
        <v>54000</v>
      </c>
      <c r="I160" s="5">
        <v>2700</v>
      </c>
      <c r="J160" s="5">
        <v>1620</v>
      </c>
      <c r="L160" s="3" t="s">
        <v>7</v>
      </c>
      <c r="M160" s="3">
        <v>12</v>
      </c>
      <c r="N160" s="3">
        <v>9</v>
      </c>
      <c r="O160" s="3">
        <v>2</v>
      </c>
      <c r="P160" s="3">
        <f>IF(Table1[[#This Row],[Termination Date]]&gt;0,0,1)</f>
        <v>0</v>
      </c>
      <c r="Q160" s="3">
        <f>IF(Table1[[#This Row],[Termination Date]]&gt;0,1,0)</f>
        <v>1</v>
      </c>
      <c r="R160" s="3">
        <f>IF(Table1[[#This Row],[Hire Date]]&gt;=DATE(2022,1,1),1,0)</f>
        <v>0</v>
      </c>
      <c r="S160" s="3">
        <f>IF(Table1[[#This Row],[Termination Date]]&gt;=DATE(2022,1,1),1,0)</f>
        <v>1</v>
      </c>
    </row>
    <row r="161" spans="1:19" x14ac:dyDescent="0.2">
      <c r="A161" s="3" t="s">
        <v>20</v>
      </c>
      <c r="B161" s="4">
        <v>42750.5</v>
      </c>
      <c r="C161" s="4" t="s">
        <v>130</v>
      </c>
      <c r="D161" s="4" t="s">
        <v>137</v>
      </c>
      <c r="E161" s="4">
        <v>44857.5</v>
      </c>
      <c r="F161" s="4" t="s">
        <v>117</v>
      </c>
      <c r="G161" s="3">
        <f>YEAR(Table1[[#This Row],[Hire Date]])</f>
        <v>2017</v>
      </c>
      <c r="H161" s="5">
        <v>27500</v>
      </c>
      <c r="I161" s="5">
        <v>1925</v>
      </c>
      <c r="J161" s="5">
        <v>825</v>
      </c>
      <c r="L161" s="3" t="s">
        <v>2</v>
      </c>
      <c r="M161" s="3">
        <v>11</v>
      </c>
      <c r="N161" s="3">
        <v>11</v>
      </c>
      <c r="O161" s="3">
        <v>3</v>
      </c>
      <c r="P161" s="3">
        <f>IF(Table1[[#This Row],[Termination Date]]&gt;0,0,1)</f>
        <v>0</v>
      </c>
      <c r="Q161" s="3">
        <f>IF(Table1[[#This Row],[Termination Date]]&gt;0,1,0)</f>
        <v>1</v>
      </c>
      <c r="R161" s="3">
        <f>IF(Table1[[#This Row],[Hire Date]]&gt;=DATE(2022,1,1),1,0)</f>
        <v>0</v>
      </c>
      <c r="S161" s="3">
        <f>IF(Table1[[#This Row],[Termination Date]]&gt;=DATE(2022,1,1),1,0)</f>
        <v>1</v>
      </c>
    </row>
    <row r="162" spans="1:19" x14ac:dyDescent="0.2">
      <c r="A162" s="3" t="s">
        <v>29</v>
      </c>
      <c r="B162" s="4">
        <v>42815.5</v>
      </c>
      <c r="C162" s="4" t="s">
        <v>130</v>
      </c>
      <c r="D162" s="4" t="s">
        <v>137</v>
      </c>
      <c r="E162" s="4">
        <v>44858.5</v>
      </c>
      <c r="F162" s="4" t="s">
        <v>117</v>
      </c>
      <c r="G162" s="3">
        <f>YEAR(Table1[[#This Row],[Hire Date]])</f>
        <v>2017</v>
      </c>
      <c r="H162" s="5">
        <v>33000</v>
      </c>
      <c r="I162" s="5">
        <v>1650</v>
      </c>
      <c r="J162" s="5">
        <v>660</v>
      </c>
      <c r="L162" s="3" t="s">
        <v>2</v>
      </c>
      <c r="M162" s="3">
        <v>14</v>
      </c>
      <c r="N162" s="3">
        <v>3</v>
      </c>
      <c r="O162" s="3">
        <v>4</v>
      </c>
      <c r="P162" s="3">
        <f>IF(Table1[[#This Row],[Termination Date]]&gt;0,0,1)</f>
        <v>0</v>
      </c>
      <c r="Q162" s="3">
        <f>IF(Table1[[#This Row],[Termination Date]]&gt;0,1,0)</f>
        <v>1</v>
      </c>
      <c r="R162" s="3">
        <f>IF(Table1[[#This Row],[Hire Date]]&gt;=DATE(2022,1,1),1,0)</f>
        <v>0</v>
      </c>
      <c r="S162" s="3">
        <f>IF(Table1[[#This Row],[Termination Date]]&gt;=DATE(2022,1,1),1,0)</f>
        <v>1</v>
      </c>
    </row>
    <row r="163" spans="1:19" x14ac:dyDescent="0.2">
      <c r="A163" s="3" t="s">
        <v>28</v>
      </c>
      <c r="B163" s="4">
        <v>42854.5</v>
      </c>
      <c r="C163" s="4" t="s">
        <v>130</v>
      </c>
      <c r="D163" s="4" t="s">
        <v>137</v>
      </c>
      <c r="E163" s="4">
        <v>44859.5</v>
      </c>
      <c r="F163" s="4" t="s">
        <v>117</v>
      </c>
      <c r="G163" s="3">
        <f>YEAR(Table1[[#This Row],[Hire Date]])</f>
        <v>2017</v>
      </c>
      <c r="H163" s="5">
        <v>35000</v>
      </c>
      <c r="I163" s="5">
        <v>1750</v>
      </c>
      <c r="J163" s="5">
        <v>1750</v>
      </c>
      <c r="L163" s="3" t="s">
        <v>5</v>
      </c>
      <c r="M163" s="3">
        <v>13</v>
      </c>
      <c r="N163" s="3">
        <v>9</v>
      </c>
      <c r="O163" s="3">
        <v>5</v>
      </c>
      <c r="P163" s="3">
        <f>IF(Table1[[#This Row],[Termination Date]]&gt;0,0,1)</f>
        <v>0</v>
      </c>
      <c r="Q163" s="3">
        <f>IF(Table1[[#This Row],[Termination Date]]&gt;0,1,0)</f>
        <v>1</v>
      </c>
      <c r="R163" s="3">
        <f>IF(Table1[[#This Row],[Hire Date]]&gt;=DATE(2022,1,1),1,0)</f>
        <v>0</v>
      </c>
      <c r="S163" s="3">
        <f>IF(Table1[[#This Row],[Termination Date]]&gt;=DATE(2022,1,1),1,0)</f>
        <v>1</v>
      </c>
    </row>
    <row r="164" spans="1:19" x14ac:dyDescent="0.2">
      <c r="A164" s="3" t="s">
        <v>89</v>
      </c>
      <c r="B164" s="4">
        <v>42883.5</v>
      </c>
      <c r="C164" s="4" t="s">
        <v>130</v>
      </c>
      <c r="D164" s="4" t="s">
        <v>137</v>
      </c>
      <c r="E164" s="4">
        <v>44860.5</v>
      </c>
      <c r="F164" s="4" t="s">
        <v>117</v>
      </c>
      <c r="G164" s="3">
        <f>YEAR(Table1[[#This Row],[Hire Date]])</f>
        <v>2017</v>
      </c>
      <c r="H164" s="5">
        <v>72000</v>
      </c>
      <c r="I164" s="5">
        <v>5760</v>
      </c>
      <c r="J164" s="5">
        <v>3600</v>
      </c>
      <c r="L164" s="3" t="s">
        <v>7</v>
      </c>
      <c r="M164" s="3">
        <v>12</v>
      </c>
      <c r="N164" s="3">
        <v>0</v>
      </c>
      <c r="O164" s="3">
        <v>5</v>
      </c>
      <c r="P164" s="3">
        <f>IF(Table1[[#This Row],[Termination Date]]&gt;0,0,1)</f>
        <v>0</v>
      </c>
      <c r="Q164" s="3">
        <f>IF(Table1[[#This Row],[Termination Date]]&gt;0,1,0)</f>
        <v>1</v>
      </c>
      <c r="R164" s="3">
        <f>IF(Table1[[#This Row],[Hire Date]]&gt;=DATE(2022,1,1),1,0)</f>
        <v>0</v>
      </c>
      <c r="S164" s="3">
        <f>IF(Table1[[#This Row],[Termination Date]]&gt;=DATE(2022,1,1),1,0)</f>
        <v>1</v>
      </c>
    </row>
    <row r="165" spans="1:19" x14ac:dyDescent="0.2">
      <c r="A165" s="3" t="s">
        <v>93</v>
      </c>
      <c r="B165" s="4">
        <v>42936.5</v>
      </c>
      <c r="C165" s="4" t="s">
        <v>131</v>
      </c>
      <c r="D165" s="4" t="s">
        <v>134</v>
      </c>
      <c r="F165" s="4" t="s">
        <v>117</v>
      </c>
      <c r="G165" s="3">
        <f>YEAR(Table1[[#This Row],[Hire Date]])</f>
        <v>2017</v>
      </c>
      <c r="H165" s="5">
        <v>78000</v>
      </c>
      <c r="I165" s="5">
        <v>7020</v>
      </c>
      <c r="J165" s="5">
        <v>2340</v>
      </c>
      <c r="L165" s="3" t="s">
        <v>5</v>
      </c>
      <c r="M165" s="3">
        <v>13</v>
      </c>
      <c r="N165" s="3">
        <v>0</v>
      </c>
      <c r="O165" s="3">
        <v>2</v>
      </c>
      <c r="P165" s="3">
        <f>IF(Table1[[#This Row],[Termination Date]]&gt;0,0,1)</f>
        <v>1</v>
      </c>
      <c r="Q165" s="3">
        <f>IF(Table1[[#This Row],[Termination Date]]&gt;0,1,0)</f>
        <v>0</v>
      </c>
      <c r="R165" s="3">
        <f>IF(Table1[[#This Row],[Hire Date]]&gt;=DATE(2022,1,1),1,0)</f>
        <v>0</v>
      </c>
      <c r="S165" s="3">
        <f>IF(Table1[[#This Row],[Termination Date]]&gt;=DATE(2022,1,1),1,0)</f>
        <v>0</v>
      </c>
    </row>
    <row r="166" spans="1:19" x14ac:dyDescent="0.2">
      <c r="A166" s="3" t="s">
        <v>112</v>
      </c>
      <c r="B166" s="4">
        <v>43025.5</v>
      </c>
      <c r="C166" s="4" t="s">
        <v>131</v>
      </c>
      <c r="D166" s="4" t="s">
        <v>134</v>
      </c>
      <c r="F166" s="4" t="s">
        <v>117</v>
      </c>
      <c r="G166" s="3">
        <f>YEAR(Table1[[#This Row],[Hire Date]])</f>
        <v>2017</v>
      </c>
      <c r="H166" s="5">
        <v>130000</v>
      </c>
      <c r="I166" s="5">
        <v>14300</v>
      </c>
      <c r="J166" s="5">
        <v>5200</v>
      </c>
      <c r="L166" s="3" t="s">
        <v>2</v>
      </c>
      <c r="M166" s="3">
        <v>13</v>
      </c>
      <c r="N166" s="3">
        <v>9</v>
      </c>
      <c r="O166" s="3">
        <v>5</v>
      </c>
      <c r="P166" s="3">
        <f>IF(Table1[[#This Row],[Termination Date]]&gt;0,0,1)</f>
        <v>1</v>
      </c>
      <c r="Q166" s="3">
        <f>IF(Table1[[#This Row],[Termination Date]]&gt;0,1,0)</f>
        <v>0</v>
      </c>
      <c r="R166" s="3">
        <f>IF(Table1[[#This Row],[Hire Date]]&gt;=DATE(2022,1,1),1,0)</f>
        <v>0</v>
      </c>
      <c r="S166" s="3">
        <f>IF(Table1[[#This Row],[Termination Date]]&gt;=DATE(2022,1,1),1,0)</f>
        <v>0</v>
      </c>
    </row>
    <row r="167" spans="1:19" x14ac:dyDescent="0.2">
      <c r="A167" s="3" t="s">
        <v>81</v>
      </c>
      <c r="B167" s="4">
        <v>43034.5</v>
      </c>
      <c r="C167" s="4" t="s">
        <v>132</v>
      </c>
      <c r="D167" s="4" t="s">
        <v>135</v>
      </c>
      <c r="E167" s="4">
        <v>43561.5</v>
      </c>
      <c r="F167" s="4" t="s">
        <v>117</v>
      </c>
      <c r="G167" s="3">
        <f>YEAR(Table1[[#This Row],[Hire Date]])</f>
        <v>2017</v>
      </c>
      <c r="H167" s="5">
        <v>68000</v>
      </c>
      <c r="I167" s="5">
        <v>6120</v>
      </c>
      <c r="J167" s="5">
        <v>3400</v>
      </c>
      <c r="L167" s="3" t="s">
        <v>2</v>
      </c>
      <c r="M167" s="3">
        <v>13</v>
      </c>
      <c r="N167" s="3">
        <v>2</v>
      </c>
      <c r="O167" s="3">
        <v>5</v>
      </c>
      <c r="P167" s="3">
        <f>IF(Table1[[#This Row],[Termination Date]]&gt;0,0,1)</f>
        <v>0</v>
      </c>
      <c r="Q167" s="3">
        <f>IF(Table1[[#This Row],[Termination Date]]&gt;0,1,0)</f>
        <v>1</v>
      </c>
      <c r="R167" s="3">
        <f>IF(Table1[[#This Row],[Hire Date]]&gt;=DATE(2022,1,1),1,0)</f>
        <v>0</v>
      </c>
      <c r="S167" s="3">
        <f>IF(Table1[[#This Row],[Termination Date]]&gt;=DATE(2022,1,1),1,0)</f>
        <v>0</v>
      </c>
    </row>
    <row r="168" spans="1:19" x14ac:dyDescent="0.2">
      <c r="A168" s="3" t="s">
        <v>78</v>
      </c>
      <c r="B168" s="4">
        <v>43042.5</v>
      </c>
      <c r="C168" s="4" t="s">
        <v>132</v>
      </c>
      <c r="D168" s="4" t="s">
        <v>135</v>
      </c>
      <c r="F168" s="4" t="s">
        <v>117</v>
      </c>
      <c r="G168" s="3">
        <f>YEAR(Table1[[#This Row],[Hire Date]])</f>
        <v>2017</v>
      </c>
      <c r="H168" s="5">
        <v>65000</v>
      </c>
      <c r="I168" s="5">
        <v>7800</v>
      </c>
      <c r="J168" s="5">
        <v>2600</v>
      </c>
      <c r="L168" s="3" t="s">
        <v>11</v>
      </c>
      <c r="M168" s="3">
        <v>12</v>
      </c>
      <c r="N168" s="3">
        <v>9</v>
      </c>
      <c r="O168" s="3">
        <v>5</v>
      </c>
      <c r="P168" s="3">
        <f>IF(Table1[[#This Row],[Termination Date]]&gt;0,0,1)</f>
        <v>1</v>
      </c>
      <c r="Q168" s="3">
        <f>IF(Table1[[#This Row],[Termination Date]]&gt;0,1,0)</f>
        <v>0</v>
      </c>
      <c r="R168" s="3">
        <f>IF(Table1[[#This Row],[Hire Date]]&gt;=DATE(2022,1,1),1,0)</f>
        <v>0</v>
      </c>
      <c r="S168" s="3">
        <f>IF(Table1[[#This Row],[Termination Date]]&gt;=DATE(2022,1,1),1,0)</f>
        <v>0</v>
      </c>
    </row>
    <row r="169" spans="1:19" x14ac:dyDescent="0.2">
      <c r="A169" s="3" t="s">
        <v>67</v>
      </c>
      <c r="B169" s="4">
        <v>43045.5</v>
      </c>
      <c r="C169" s="4" t="s">
        <v>133</v>
      </c>
      <c r="D169" s="4" t="s">
        <v>136</v>
      </c>
      <c r="F169" s="4" t="s">
        <v>117</v>
      </c>
      <c r="G169" s="3">
        <f>YEAR(Table1[[#This Row],[Hire Date]])</f>
        <v>2017</v>
      </c>
      <c r="H169" s="5">
        <v>60000</v>
      </c>
      <c r="I169" s="5">
        <v>6600</v>
      </c>
      <c r="J169" s="5">
        <v>600</v>
      </c>
      <c r="L169" s="3" t="s">
        <v>3</v>
      </c>
      <c r="M169" s="3">
        <v>12</v>
      </c>
      <c r="N169" s="3">
        <v>1</v>
      </c>
      <c r="O169" s="3">
        <v>2</v>
      </c>
      <c r="P169" s="3">
        <f>IF(Table1[[#This Row],[Termination Date]]&gt;0,0,1)</f>
        <v>1</v>
      </c>
      <c r="Q169" s="3">
        <f>IF(Table1[[#This Row],[Termination Date]]&gt;0,1,0)</f>
        <v>0</v>
      </c>
      <c r="R169" s="3">
        <f>IF(Table1[[#This Row],[Hire Date]]&gt;=DATE(2022,1,1),1,0)</f>
        <v>0</v>
      </c>
      <c r="S169" s="3">
        <f>IF(Table1[[#This Row],[Termination Date]]&gt;=DATE(2022,1,1),1,0)</f>
        <v>0</v>
      </c>
    </row>
    <row r="170" spans="1:19" x14ac:dyDescent="0.2">
      <c r="A170" s="3" t="s">
        <v>56</v>
      </c>
      <c r="B170" s="4">
        <v>43065.5</v>
      </c>
      <c r="C170" s="4" t="s">
        <v>133</v>
      </c>
      <c r="D170" s="4" t="s">
        <v>136</v>
      </c>
      <c r="F170" s="4" t="s">
        <v>117</v>
      </c>
      <c r="G170" s="3">
        <f>YEAR(Table1[[#This Row],[Hire Date]])</f>
        <v>2017</v>
      </c>
      <c r="H170" s="5">
        <v>52000</v>
      </c>
      <c r="I170" s="5">
        <v>6240</v>
      </c>
      <c r="J170" s="5">
        <v>1560</v>
      </c>
      <c r="L170" s="3" t="s">
        <v>4</v>
      </c>
      <c r="M170" s="3">
        <v>13</v>
      </c>
      <c r="N170" s="3">
        <v>5</v>
      </c>
      <c r="O170" s="3">
        <v>4</v>
      </c>
      <c r="P170" s="3">
        <f>IF(Table1[[#This Row],[Termination Date]]&gt;0,0,1)</f>
        <v>1</v>
      </c>
      <c r="Q170" s="3">
        <f>IF(Table1[[#This Row],[Termination Date]]&gt;0,1,0)</f>
        <v>0</v>
      </c>
      <c r="R170" s="3">
        <f>IF(Table1[[#This Row],[Hire Date]]&gt;=DATE(2022,1,1),1,0)</f>
        <v>0</v>
      </c>
      <c r="S170" s="3">
        <f>IF(Table1[[#This Row],[Termination Date]]&gt;=DATE(2022,1,1),1,0)</f>
        <v>0</v>
      </c>
    </row>
    <row r="171" spans="1:19" x14ac:dyDescent="0.2">
      <c r="A171" s="3" t="s">
        <v>98</v>
      </c>
      <c r="B171" s="4">
        <v>43071.5</v>
      </c>
      <c r="C171" s="4" t="s">
        <v>124</v>
      </c>
      <c r="D171" s="4" t="s">
        <v>128</v>
      </c>
      <c r="F171" s="4" t="s">
        <v>117</v>
      </c>
      <c r="G171" s="3">
        <f>YEAR(Table1[[#This Row],[Hire Date]])</f>
        <v>2017</v>
      </c>
      <c r="H171" s="5">
        <v>78000</v>
      </c>
      <c r="I171" s="5">
        <v>4680</v>
      </c>
      <c r="J171" s="5">
        <v>0</v>
      </c>
      <c r="K171" s="5">
        <v>86000</v>
      </c>
      <c r="L171" s="3" t="s">
        <v>1</v>
      </c>
      <c r="M171" s="3">
        <v>13</v>
      </c>
      <c r="N171" s="3">
        <v>7</v>
      </c>
      <c r="O171" s="3">
        <v>5</v>
      </c>
      <c r="P171" s="3">
        <f>IF(Table1[[#This Row],[Termination Date]]&gt;0,0,1)</f>
        <v>1</v>
      </c>
      <c r="Q171" s="3">
        <f>IF(Table1[[#This Row],[Termination Date]]&gt;0,1,0)</f>
        <v>0</v>
      </c>
      <c r="R171" s="3">
        <f>IF(Table1[[#This Row],[Hire Date]]&gt;=DATE(2022,1,1),1,0)</f>
        <v>0</v>
      </c>
      <c r="S171" s="3">
        <f>IF(Table1[[#This Row],[Termination Date]]&gt;=DATE(2022,1,1),1,0)</f>
        <v>0</v>
      </c>
    </row>
    <row r="172" spans="1:19" x14ac:dyDescent="0.2">
      <c r="A172" s="3" t="s">
        <v>68</v>
      </c>
      <c r="B172" s="4">
        <v>43072.5</v>
      </c>
      <c r="C172" s="4" t="s">
        <v>124</v>
      </c>
      <c r="D172" s="4" t="s">
        <v>128</v>
      </c>
      <c r="F172" s="4" t="s">
        <v>117</v>
      </c>
      <c r="G172" s="3">
        <f>YEAR(Table1[[#This Row],[Hire Date]])</f>
        <v>2017</v>
      </c>
      <c r="H172" s="5">
        <v>60000</v>
      </c>
      <c r="I172" s="5">
        <v>4200</v>
      </c>
      <c r="J172" s="5">
        <v>1200</v>
      </c>
      <c r="L172" s="3" t="s">
        <v>4</v>
      </c>
      <c r="M172" s="3">
        <v>14</v>
      </c>
      <c r="N172" s="3">
        <v>0</v>
      </c>
      <c r="O172" s="3">
        <v>2</v>
      </c>
      <c r="P172" s="3">
        <f>IF(Table1[[#This Row],[Termination Date]]&gt;0,0,1)</f>
        <v>1</v>
      </c>
      <c r="Q172" s="3">
        <f>IF(Table1[[#This Row],[Termination Date]]&gt;0,1,0)</f>
        <v>0</v>
      </c>
      <c r="R172" s="3">
        <f>IF(Table1[[#This Row],[Hire Date]]&gt;=DATE(2022,1,1),1,0)</f>
        <v>0</v>
      </c>
      <c r="S172" s="3">
        <f>IF(Table1[[#This Row],[Termination Date]]&gt;=DATE(2022,1,1),1,0)</f>
        <v>0</v>
      </c>
    </row>
    <row r="173" spans="1:19" x14ac:dyDescent="0.2">
      <c r="A173" s="3" t="s">
        <v>101</v>
      </c>
      <c r="B173" s="4">
        <v>43072.5</v>
      </c>
      <c r="C173" s="4" t="s">
        <v>124</v>
      </c>
      <c r="D173" s="4" t="s">
        <v>128</v>
      </c>
      <c r="F173" s="4" t="s">
        <v>117</v>
      </c>
      <c r="G173" s="3">
        <f>YEAR(Table1[[#This Row],[Hire Date]])</f>
        <v>2017</v>
      </c>
      <c r="H173" s="5">
        <v>85000</v>
      </c>
      <c r="I173" s="5">
        <v>10200</v>
      </c>
      <c r="J173" s="5">
        <v>0</v>
      </c>
      <c r="K173" s="5">
        <v>102000</v>
      </c>
      <c r="L173" s="3" t="s">
        <v>1</v>
      </c>
      <c r="M173" s="3">
        <v>12</v>
      </c>
      <c r="N173" s="3">
        <v>8</v>
      </c>
      <c r="O173" s="3">
        <v>5</v>
      </c>
      <c r="P173" s="3">
        <f>IF(Table1[[#This Row],[Termination Date]]&gt;0,0,1)</f>
        <v>1</v>
      </c>
      <c r="Q173" s="3">
        <f>IF(Table1[[#This Row],[Termination Date]]&gt;0,1,0)</f>
        <v>0</v>
      </c>
      <c r="R173" s="3">
        <f>IF(Table1[[#This Row],[Hire Date]]&gt;=DATE(2022,1,1),1,0)</f>
        <v>0</v>
      </c>
      <c r="S173" s="3">
        <f>IF(Table1[[#This Row],[Termination Date]]&gt;=DATE(2022,1,1),1,0)</f>
        <v>0</v>
      </c>
    </row>
    <row r="174" spans="1:19" x14ac:dyDescent="0.2">
      <c r="A174" s="3" t="s">
        <v>42</v>
      </c>
      <c r="B174" s="4">
        <v>43082.5</v>
      </c>
      <c r="C174" s="4" t="s">
        <v>124</v>
      </c>
      <c r="D174" s="4" t="s">
        <v>128</v>
      </c>
      <c r="F174" s="4" t="s">
        <v>117</v>
      </c>
      <c r="G174" s="3">
        <f>YEAR(Table1[[#This Row],[Hire Date]])</f>
        <v>2017</v>
      </c>
      <c r="H174" s="5">
        <v>44000</v>
      </c>
      <c r="I174" s="5">
        <v>2640</v>
      </c>
      <c r="J174" s="5">
        <v>0</v>
      </c>
      <c r="L174" s="3" t="s">
        <v>3</v>
      </c>
      <c r="M174" s="3">
        <v>11</v>
      </c>
      <c r="N174" s="3">
        <v>8</v>
      </c>
      <c r="O174" s="3">
        <v>2</v>
      </c>
      <c r="P174" s="3">
        <f>IF(Table1[[#This Row],[Termination Date]]&gt;0,0,1)</f>
        <v>1</v>
      </c>
      <c r="Q174" s="3">
        <f>IF(Table1[[#This Row],[Termination Date]]&gt;0,1,0)</f>
        <v>0</v>
      </c>
      <c r="R174" s="3">
        <f>IF(Table1[[#This Row],[Hire Date]]&gt;=DATE(2022,1,1),1,0)</f>
        <v>0</v>
      </c>
      <c r="S174" s="3">
        <f>IF(Table1[[#This Row],[Termination Date]]&gt;=DATE(2022,1,1),1,0)</f>
        <v>0</v>
      </c>
    </row>
    <row r="175" spans="1:19" x14ac:dyDescent="0.2">
      <c r="A175" s="3" t="s">
        <v>64</v>
      </c>
      <c r="B175" s="4">
        <v>43217.5</v>
      </c>
      <c r="C175" s="4" t="s">
        <v>133</v>
      </c>
      <c r="D175" s="4" t="s">
        <v>136</v>
      </c>
      <c r="F175" s="4" t="s">
        <v>117</v>
      </c>
      <c r="G175" s="3">
        <f>YEAR(Table1[[#This Row],[Hire Date]])</f>
        <v>2018</v>
      </c>
      <c r="H175" s="5">
        <v>54000</v>
      </c>
      <c r="I175" s="5">
        <v>3240</v>
      </c>
      <c r="J175" s="5">
        <v>2160</v>
      </c>
      <c r="L175" s="3" t="s">
        <v>5</v>
      </c>
      <c r="M175" s="3">
        <v>13</v>
      </c>
      <c r="N175" s="3">
        <v>3</v>
      </c>
      <c r="O175" s="3">
        <v>3</v>
      </c>
      <c r="P175" s="3">
        <f>IF(Table1[[#This Row],[Termination Date]]&gt;0,0,1)</f>
        <v>1</v>
      </c>
      <c r="Q175" s="3">
        <f>IF(Table1[[#This Row],[Termination Date]]&gt;0,1,0)</f>
        <v>0</v>
      </c>
      <c r="R175" s="3">
        <f>IF(Table1[[#This Row],[Hire Date]]&gt;=DATE(2022,1,1),1,0)</f>
        <v>0</v>
      </c>
      <c r="S175" s="3">
        <f>IF(Table1[[#This Row],[Termination Date]]&gt;=DATE(2022,1,1),1,0)</f>
        <v>0</v>
      </c>
    </row>
    <row r="176" spans="1:19" x14ac:dyDescent="0.2">
      <c r="A176" s="3" t="s">
        <v>49</v>
      </c>
      <c r="B176" s="4">
        <v>43244.5</v>
      </c>
      <c r="C176" s="4" t="s">
        <v>130</v>
      </c>
      <c r="D176" s="4" t="s">
        <v>137</v>
      </c>
      <c r="E176" s="4">
        <v>43477.5</v>
      </c>
      <c r="F176" s="4" t="s">
        <v>117</v>
      </c>
      <c r="G176" s="3">
        <f>YEAR(Table1[[#This Row],[Hire Date]])</f>
        <v>2018</v>
      </c>
      <c r="H176" s="5">
        <v>45000</v>
      </c>
      <c r="I176" s="5">
        <v>2250</v>
      </c>
      <c r="J176" s="5">
        <v>900</v>
      </c>
      <c r="L176" s="3" t="s">
        <v>2</v>
      </c>
      <c r="M176" s="3">
        <v>11</v>
      </c>
      <c r="N176" s="3">
        <v>8</v>
      </c>
      <c r="O176" s="3">
        <v>3</v>
      </c>
      <c r="P176" s="3">
        <f>IF(Table1[[#This Row],[Termination Date]]&gt;0,0,1)</f>
        <v>0</v>
      </c>
      <c r="Q176" s="3">
        <f>IF(Table1[[#This Row],[Termination Date]]&gt;0,1,0)</f>
        <v>1</v>
      </c>
      <c r="R176" s="3">
        <f>IF(Table1[[#This Row],[Hire Date]]&gt;=DATE(2022,1,1),1,0)</f>
        <v>0</v>
      </c>
      <c r="S176" s="3">
        <f>IF(Table1[[#This Row],[Termination Date]]&gt;=DATE(2022,1,1),1,0)</f>
        <v>0</v>
      </c>
    </row>
    <row r="177" spans="1:19" x14ac:dyDescent="0.2">
      <c r="A177" s="3" t="s">
        <v>75</v>
      </c>
      <c r="B177" s="4">
        <v>43258.5</v>
      </c>
      <c r="C177" s="4" t="s">
        <v>131</v>
      </c>
      <c r="D177" s="4" t="s">
        <v>134</v>
      </c>
      <c r="F177" s="4" t="s">
        <v>117</v>
      </c>
      <c r="G177" s="3">
        <f>YEAR(Table1[[#This Row],[Hire Date]])</f>
        <v>2018</v>
      </c>
      <c r="H177" s="5">
        <v>62000</v>
      </c>
      <c r="I177" s="5">
        <v>3720</v>
      </c>
      <c r="J177" s="5">
        <v>620</v>
      </c>
      <c r="L177" s="3" t="s">
        <v>10</v>
      </c>
      <c r="M177" s="3">
        <v>13</v>
      </c>
      <c r="N177" s="3">
        <v>11</v>
      </c>
      <c r="O177" s="3">
        <v>4</v>
      </c>
      <c r="P177" s="3">
        <f>IF(Table1[[#This Row],[Termination Date]]&gt;0,0,1)</f>
        <v>1</v>
      </c>
      <c r="Q177" s="3">
        <f>IF(Table1[[#This Row],[Termination Date]]&gt;0,1,0)</f>
        <v>0</v>
      </c>
      <c r="R177" s="3">
        <f>IF(Table1[[#This Row],[Hire Date]]&gt;=DATE(2022,1,1),1,0)</f>
        <v>0</v>
      </c>
      <c r="S177" s="3">
        <f>IF(Table1[[#This Row],[Termination Date]]&gt;=DATE(2022,1,1),1,0)</f>
        <v>0</v>
      </c>
    </row>
    <row r="178" spans="1:19" x14ac:dyDescent="0.2">
      <c r="A178" s="3" t="s">
        <v>23</v>
      </c>
      <c r="B178" s="4">
        <v>43259.5</v>
      </c>
      <c r="C178" s="4" t="s">
        <v>132</v>
      </c>
      <c r="D178" s="4" t="s">
        <v>135</v>
      </c>
      <c r="F178" s="4" t="s">
        <v>117</v>
      </c>
      <c r="G178" s="3">
        <f>YEAR(Table1[[#This Row],[Hire Date]])</f>
        <v>2018</v>
      </c>
      <c r="H178" s="5">
        <v>27000</v>
      </c>
      <c r="I178" s="5">
        <v>2700</v>
      </c>
      <c r="J178" s="5">
        <v>0</v>
      </c>
      <c r="L178" s="3" t="s">
        <v>4</v>
      </c>
      <c r="M178" s="3">
        <v>10</v>
      </c>
      <c r="N178" s="3">
        <v>7</v>
      </c>
      <c r="O178" s="3">
        <v>5</v>
      </c>
      <c r="P178" s="3">
        <f>IF(Table1[[#This Row],[Termination Date]]&gt;0,0,1)</f>
        <v>1</v>
      </c>
      <c r="Q178" s="3">
        <f>IF(Table1[[#This Row],[Termination Date]]&gt;0,1,0)</f>
        <v>0</v>
      </c>
      <c r="R178" s="3">
        <f>IF(Table1[[#This Row],[Hire Date]]&gt;=DATE(2022,1,1),1,0)</f>
        <v>0</v>
      </c>
      <c r="S178" s="3">
        <f>IF(Table1[[#This Row],[Termination Date]]&gt;=DATE(2022,1,1),1,0)</f>
        <v>0</v>
      </c>
    </row>
    <row r="179" spans="1:19" x14ac:dyDescent="0.2">
      <c r="A179" s="3" t="s">
        <v>54</v>
      </c>
      <c r="B179" s="4">
        <v>43313.5</v>
      </c>
      <c r="C179" s="4" t="s">
        <v>124</v>
      </c>
      <c r="D179" s="4" t="s">
        <v>128</v>
      </c>
      <c r="F179" s="4" t="s">
        <v>117</v>
      </c>
      <c r="G179" s="3">
        <f>YEAR(Table1[[#This Row],[Hire Date]])</f>
        <v>2018</v>
      </c>
      <c r="H179" s="5">
        <v>48000</v>
      </c>
      <c r="I179" s="5">
        <v>2880</v>
      </c>
      <c r="J179" s="5">
        <v>480</v>
      </c>
      <c r="L179" s="3" t="s">
        <v>3</v>
      </c>
      <c r="M179" s="3">
        <v>11</v>
      </c>
      <c r="N179" s="3">
        <v>5</v>
      </c>
      <c r="O179" s="3">
        <v>3</v>
      </c>
      <c r="P179" s="3">
        <f>IF(Table1[[#This Row],[Termination Date]]&gt;0,0,1)</f>
        <v>1</v>
      </c>
      <c r="Q179" s="3">
        <f>IF(Table1[[#This Row],[Termination Date]]&gt;0,1,0)</f>
        <v>0</v>
      </c>
      <c r="R179" s="3">
        <f>IF(Table1[[#This Row],[Hire Date]]&gt;=DATE(2022,1,1),1,0)</f>
        <v>0</v>
      </c>
      <c r="S179" s="3">
        <f>IF(Table1[[#This Row],[Termination Date]]&gt;=DATE(2022,1,1),1,0)</f>
        <v>0</v>
      </c>
    </row>
    <row r="180" spans="1:19" x14ac:dyDescent="0.2">
      <c r="A180" s="3" t="s">
        <v>92</v>
      </c>
      <c r="B180" s="4">
        <v>43423.5</v>
      </c>
      <c r="C180" s="4" t="s">
        <v>124</v>
      </c>
      <c r="D180" s="4" t="s">
        <v>128</v>
      </c>
      <c r="F180" s="4" t="s">
        <v>117</v>
      </c>
      <c r="G180" s="3">
        <f>YEAR(Table1[[#This Row],[Hire Date]])</f>
        <v>2018</v>
      </c>
      <c r="H180" s="5">
        <v>73000</v>
      </c>
      <c r="I180" s="5">
        <v>8030</v>
      </c>
      <c r="J180" s="5">
        <v>0</v>
      </c>
      <c r="L180" s="3" t="s">
        <v>11</v>
      </c>
      <c r="M180" s="3">
        <v>12</v>
      </c>
      <c r="N180" s="3">
        <v>3</v>
      </c>
      <c r="O180" s="3">
        <v>4</v>
      </c>
      <c r="P180" s="3">
        <f>IF(Table1[[#This Row],[Termination Date]]&gt;0,0,1)</f>
        <v>1</v>
      </c>
      <c r="Q180" s="3">
        <f>IF(Table1[[#This Row],[Termination Date]]&gt;0,1,0)</f>
        <v>0</v>
      </c>
      <c r="R180" s="3">
        <f>IF(Table1[[#This Row],[Hire Date]]&gt;=DATE(2022,1,1),1,0)</f>
        <v>0</v>
      </c>
      <c r="S180" s="3">
        <f>IF(Table1[[#This Row],[Termination Date]]&gt;=DATE(2022,1,1),1,0)</f>
        <v>0</v>
      </c>
    </row>
    <row r="181" spans="1:19" x14ac:dyDescent="0.2">
      <c r="A181" s="3" t="s">
        <v>97</v>
      </c>
      <c r="B181" s="4">
        <v>43426.5</v>
      </c>
      <c r="C181" s="4" t="s">
        <v>124</v>
      </c>
      <c r="D181" s="4" t="s">
        <v>128</v>
      </c>
      <c r="F181" s="4" t="s">
        <v>117</v>
      </c>
      <c r="G181" s="3">
        <f>YEAR(Table1[[#This Row],[Hire Date]])</f>
        <v>2018</v>
      </c>
      <c r="H181" s="5">
        <v>77000</v>
      </c>
      <c r="I181" s="5">
        <v>6160</v>
      </c>
      <c r="J181" s="5">
        <v>3850</v>
      </c>
      <c r="L181" s="3" t="s">
        <v>10</v>
      </c>
      <c r="M181" s="3">
        <v>10</v>
      </c>
      <c r="N181" s="3">
        <v>4</v>
      </c>
      <c r="O181" s="3">
        <v>5</v>
      </c>
      <c r="P181" s="3">
        <f>IF(Table1[[#This Row],[Termination Date]]&gt;0,0,1)</f>
        <v>1</v>
      </c>
      <c r="Q181" s="3">
        <f>IF(Table1[[#This Row],[Termination Date]]&gt;0,1,0)</f>
        <v>0</v>
      </c>
      <c r="R181" s="3">
        <f>IF(Table1[[#This Row],[Hire Date]]&gt;=DATE(2022,1,1),1,0)</f>
        <v>0</v>
      </c>
      <c r="S181" s="3">
        <f>IF(Table1[[#This Row],[Termination Date]]&gt;=DATE(2022,1,1),1,0)</f>
        <v>0</v>
      </c>
    </row>
    <row r="182" spans="1:19" x14ac:dyDescent="0.2">
      <c r="A182" s="3" t="s">
        <v>55</v>
      </c>
      <c r="B182" s="4">
        <v>43510.5</v>
      </c>
      <c r="C182" s="4" t="s">
        <v>130</v>
      </c>
      <c r="D182" s="4" t="s">
        <v>137</v>
      </c>
      <c r="F182" s="4" t="s">
        <v>117</v>
      </c>
      <c r="G182" s="3">
        <f>YEAR(Table1[[#This Row],[Hire Date]])</f>
        <v>2019</v>
      </c>
      <c r="H182" s="5">
        <v>48000</v>
      </c>
      <c r="I182" s="5">
        <v>4800</v>
      </c>
      <c r="J182" s="5">
        <v>1440</v>
      </c>
      <c r="L182" s="3" t="s">
        <v>5</v>
      </c>
      <c r="M182" s="3">
        <v>14</v>
      </c>
      <c r="N182" s="3">
        <v>2</v>
      </c>
      <c r="O182" s="3">
        <v>3</v>
      </c>
      <c r="P182" s="3">
        <f>IF(Table1[[#This Row],[Termination Date]]&gt;0,0,1)</f>
        <v>1</v>
      </c>
      <c r="Q182" s="3">
        <f>IF(Table1[[#This Row],[Termination Date]]&gt;0,1,0)</f>
        <v>0</v>
      </c>
      <c r="R182" s="3">
        <f>IF(Table1[[#This Row],[Hire Date]]&gt;=DATE(2022,1,1),1,0)</f>
        <v>0</v>
      </c>
      <c r="S182" s="3">
        <f>IF(Table1[[#This Row],[Termination Date]]&gt;=DATE(2022,1,1),1,0)</f>
        <v>0</v>
      </c>
    </row>
    <row r="183" spans="1:19" x14ac:dyDescent="0.2">
      <c r="A183" s="3" t="s">
        <v>105</v>
      </c>
      <c r="B183" s="4">
        <v>43528.5</v>
      </c>
      <c r="C183" s="4" t="s">
        <v>131</v>
      </c>
      <c r="D183" s="4" t="s">
        <v>134</v>
      </c>
      <c r="F183" s="4" t="s">
        <v>117</v>
      </c>
      <c r="G183" s="3">
        <f>YEAR(Table1[[#This Row],[Hire Date]])</f>
        <v>2019</v>
      </c>
      <c r="H183" s="5">
        <v>87000</v>
      </c>
      <c r="I183" s="5">
        <v>7830</v>
      </c>
      <c r="J183" s="5">
        <v>1740</v>
      </c>
      <c r="L183" s="3" t="s">
        <v>6</v>
      </c>
      <c r="M183" s="3">
        <v>11</v>
      </c>
      <c r="N183" s="3">
        <v>1</v>
      </c>
      <c r="O183" s="3">
        <v>4</v>
      </c>
      <c r="P183" s="3">
        <f>IF(Table1[[#This Row],[Termination Date]]&gt;0,0,1)</f>
        <v>1</v>
      </c>
      <c r="Q183" s="3">
        <f>IF(Table1[[#This Row],[Termination Date]]&gt;0,1,0)</f>
        <v>0</v>
      </c>
      <c r="R183" s="3">
        <f>IF(Table1[[#This Row],[Hire Date]]&gt;=DATE(2022,1,1),1,0)</f>
        <v>0</v>
      </c>
      <c r="S183" s="3">
        <f>IF(Table1[[#This Row],[Termination Date]]&gt;=DATE(2022,1,1),1,0)</f>
        <v>0</v>
      </c>
    </row>
    <row r="184" spans="1:19" x14ac:dyDescent="0.2">
      <c r="A184" s="3" t="s">
        <v>95</v>
      </c>
      <c r="B184" s="4">
        <v>43533.5</v>
      </c>
      <c r="C184" s="4" t="s">
        <v>132</v>
      </c>
      <c r="D184" s="4" t="s">
        <v>135</v>
      </c>
      <c r="F184" s="4" t="s">
        <v>117</v>
      </c>
      <c r="G184" s="3">
        <f>YEAR(Table1[[#This Row],[Hire Date]])</f>
        <v>2019</v>
      </c>
      <c r="H184" s="5">
        <v>76000</v>
      </c>
      <c r="I184" s="5">
        <v>9120</v>
      </c>
      <c r="J184" s="5">
        <v>0</v>
      </c>
      <c r="L184" s="3" t="s">
        <v>10</v>
      </c>
      <c r="M184" s="3">
        <v>12</v>
      </c>
      <c r="N184" s="3">
        <v>0</v>
      </c>
      <c r="O184" s="3">
        <v>3</v>
      </c>
      <c r="P184" s="3">
        <f>IF(Table1[[#This Row],[Termination Date]]&gt;0,0,1)</f>
        <v>1</v>
      </c>
      <c r="Q184" s="3">
        <f>IF(Table1[[#This Row],[Termination Date]]&gt;0,1,0)</f>
        <v>0</v>
      </c>
      <c r="R184" s="3">
        <f>IF(Table1[[#This Row],[Hire Date]]&gt;=DATE(2022,1,1),1,0)</f>
        <v>0</v>
      </c>
      <c r="S184" s="3">
        <f>IF(Table1[[#This Row],[Termination Date]]&gt;=DATE(2022,1,1),1,0)</f>
        <v>0</v>
      </c>
    </row>
    <row r="185" spans="1:19" x14ac:dyDescent="0.2">
      <c r="A185" s="3" t="s">
        <v>102</v>
      </c>
      <c r="B185" s="4">
        <v>43549.5</v>
      </c>
      <c r="C185" s="4" t="s">
        <v>133</v>
      </c>
      <c r="D185" s="4" t="s">
        <v>136</v>
      </c>
      <c r="F185" s="4" t="s">
        <v>117</v>
      </c>
      <c r="G185" s="3">
        <f>YEAR(Table1[[#This Row],[Hire Date]])</f>
        <v>2019</v>
      </c>
      <c r="H185" s="5">
        <v>85000</v>
      </c>
      <c r="I185" s="5">
        <v>4250</v>
      </c>
      <c r="J185" s="5">
        <v>1700</v>
      </c>
      <c r="L185" s="3" t="s">
        <v>11</v>
      </c>
      <c r="M185" s="3">
        <v>11</v>
      </c>
      <c r="N185" s="3">
        <v>0</v>
      </c>
      <c r="O185" s="3">
        <v>2</v>
      </c>
      <c r="P185" s="3">
        <f>IF(Table1[[#This Row],[Termination Date]]&gt;0,0,1)</f>
        <v>1</v>
      </c>
      <c r="Q185" s="3">
        <f>IF(Table1[[#This Row],[Termination Date]]&gt;0,1,0)</f>
        <v>0</v>
      </c>
      <c r="R185" s="3">
        <f>IF(Table1[[#This Row],[Hire Date]]&gt;=DATE(2022,1,1),1,0)</f>
        <v>0</v>
      </c>
      <c r="S185" s="3">
        <f>IF(Table1[[#This Row],[Termination Date]]&gt;=DATE(2022,1,1),1,0)</f>
        <v>0</v>
      </c>
    </row>
    <row r="186" spans="1:19" x14ac:dyDescent="0.2">
      <c r="A186" s="3" t="s">
        <v>76</v>
      </c>
      <c r="B186" s="4">
        <v>43590.5</v>
      </c>
      <c r="C186" s="4" t="s">
        <v>124</v>
      </c>
      <c r="D186" s="4" t="s">
        <v>128</v>
      </c>
      <c r="F186" s="4" t="s">
        <v>117</v>
      </c>
      <c r="G186" s="3">
        <f>YEAR(Table1[[#This Row],[Hire Date]])</f>
        <v>2019</v>
      </c>
      <c r="H186" s="5">
        <v>62000</v>
      </c>
      <c r="I186" s="5">
        <v>4340</v>
      </c>
      <c r="J186" s="5">
        <v>1240</v>
      </c>
      <c r="L186" s="3" t="s">
        <v>3</v>
      </c>
      <c r="M186" s="3">
        <v>13</v>
      </c>
      <c r="N186" s="3">
        <v>10</v>
      </c>
      <c r="O186" s="3">
        <v>4</v>
      </c>
      <c r="P186" s="3">
        <f>IF(Table1[[#This Row],[Termination Date]]&gt;0,0,1)</f>
        <v>1</v>
      </c>
      <c r="Q186" s="3">
        <f>IF(Table1[[#This Row],[Termination Date]]&gt;0,1,0)</f>
        <v>0</v>
      </c>
      <c r="R186" s="3">
        <f>IF(Table1[[#This Row],[Hire Date]]&gt;=DATE(2022,1,1),1,0)</f>
        <v>0</v>
      </c>
      <c r="S186" s="3">
        <f>IF(Table1[[#This Row],[Termination Date]]&gt;=DATE(2022,1,1),1,0)</f>
        <v>0</v>
      </c>
    </row>
    <row r="187" spans="1:19" x14ac:dyDescent="0.2">
      <c r="A187" s="3" t="s">
        <v>51</v>
      </c>
      <c r="B187" s="4">
        <v>43605.5</v>
      </c>
      <c r="C187" s="4" t="s">
        <v>124</v>
      </c>
      <c r="D187" s="4" t="s">
        <v>128</v>
      </c>
      <c r="F187" s="4" t="s">
        <v>117</v>
      </c>
      <c r="G187" s="3">
        <f>YEAR(Table1[[#This Row],[Hire Date]])</f>
        <v>2019</v>
      </c>
      <c r="H187" s="5">
        <v>46000</v>
      </c>
      <c r="I187" s="5">
        <v>4140</v>
      </c>
      <c r="J187" s="5">
        <v>0</v>
      </c>
      <c r="K187" s="5">
        <v>15000</v>
      </c>
      <c r="L187" s="3" t="s">
        <v>1</v>
      </c>
      <c r="M187" s="3">
        <v>13</v>
      </c>
      <c r="N187" s="3">
        <v>8</v>
      </c>
      <c r="O187" s="3">
        <v>2</v>
      </c>
      <c r="P187" s="3">
        <f>IF(Table1[[#This Row],[Termination Date]]&gt;0,0,1)</f>
        <v>1</v>
      </c>
      <c r="Q187" s="3">
        <f>IF(Table1[[#This Row],[Termination Date]]&gt;0,1,0)</f>
        <v>0</v>
      </c>
      <c r="R187" s="3">
        <f>IF(Table1[[#This Row],[Hire Date]]&gt;=DATE(2022,1,1),1,0)</f>
        <v>0</v>
      </c>
      <c r="S187" s="3">
        <f>IF(Table1[[#This Row],[Termination Date]]&gt;=DATE(2022,1,1),1,0)</f>
        <v>0</v>
      </c>
    </row>
    <row r="188" spans="1:19" x14ac:dyDescent="0.2">
      <c r="A188" s="3" t="s">
        <v>91</v>
      </c>
      <c r="B188" s="4">
        <v>43681.5</v>
      </c>
      <c r="C188" s="4" t="s">
        <v>124</v>
      </c>
      <c r="D188" s="4" t="s">
        <v>128</v>
      </c>
      <c r="F188" s="4" t="s">
        <v>117</v>
      </c>
      <c r="G188" s="3">
        <f>YEAR(Table1[[#This Row],[Hire Date]])</f>
        <v>2019</v>
      </c>
      <c r="H188" s="5">
        <v>72000</v>
      </c>
      <c r="I188" s="5">
        <v>3600</v>
      </c>
      <c r="J188" s="5">
        <v>1440</v>
      </c>
      <c r="L188" s="3" t="s">
        <v>5</v>
      </c>
      <c r="M188" s="3">
        <v>15</v>
      </c>
      <c r="N188" s="3">
        <v>4</v>
      </c>
      <c r="O188" s="3">
        <v>3</v>
      </c>
      <c r="P188" s="3">
        <f>IF(Table1[[#This Row],[Termination Date]]&gt;0,0,1)</f>
        <v>1</v>
      </c>
      <c r="Q188" s="3">
        <f>IF(Table1[[#This Row],[Termination Date]]&gt;0,1,0)</f>
        <v>0</v>
      </c>
      <c r="R188" s="3">
        <f>IF(Table1[[#This Row],[Hire Date]]&gt;=DATE(2022,1,1),1,0)</f>
        <v>0</v>
      </c>
      <c r="S188" s="3">
        <f>IF(Table1[[#This Row],[Termination Date]]&gt;=DATE(2022,1,1),1,0)</f>
        <v>0</v>
      </c>
    </row>
    <row r="189" spans="1:19" x14ac:dyDescent="0.2">
      <c r="A189" s="3" t="s">
        <v>26</v>
      </c>
      <c r="B189" s="4">
        <v>43733.5</v>
      </c>
      <c r="C189" s="4" t="s">
        <v>124</v>
      </c>
      <c r="D189" s="4" t="s">
        <v>128</v>
      </c>
      <c r="F189" s="4" t="s">
        <v>117</v>
      </c>
      <c r="G189" s="3">
        <f>YEAR(Table1[[#This Row],[Hire Date]])</f>
        <v>2019</v>
      </c>
      <c r="H189" s="5">
        <v>28000</v>
      </c>
      <c r="I189" s="5">
        <v>1960</v>
      </c>
      <c r="J189" s="5">
        <v>840</v>
      </c>
      <c r="L189" s="3" t="s">
        <v>2</v>
      </c>
      <c r="M189" s="3">
        <v>10</v>
      </c>
      <c r="N189" s="3">
        <v>11</v>
      </c>
      <c r="O189" s="3">
        <v>5</v>
      </c>
      <c r="P189" s="3">
        <f>IF(Table1[[#This Row],[Termination Date]]&gt;0,0,1)</f>
        <v>1</v>
      </c>
      <c r="Q189" s="3">
        <f>IF(Table1[[#This Row],[Termination Date]]&gt;0,1,0)</f>
        <v>0</v>
      </c>
      <c r="R189" s="3">
        <f>IF(Table1[[#This Row],[Hire Date]]&gt;=DATE(2022,1,1),1,0)</f>
        <v>0</v>
      </c>
      <c r="S189" s="3">
        <f>IF(Table1[[#This Row],[Termination Date]]&gt;=DATE(2022,1,1),1,0)</f>
        <v>0</v>
      </c>
    </row>
    <row r="190" spans="1:19" x14ac:dyDescent="0.2">
      <c r="A190" s="3" t="s">
        <v>41</v>
      </c>
      <c r="B190" s="4">
        <v>43757.5</v>
      </c>
      <c r="C190" s="4" t="s">
        <v>124</v>
      </c>
      <c r="D190" s="4" t="s">
        <v>128</v>
      </c>
      <c r="F190" s="4" t="s">
        <v>117</v>
      </c>
      <c r="G190" s="3">
        <f>YEAR(Table1[[#This Row],[Hire Date]])</f>
        <v>2019</v>
      </c>
      <c r="H190" s="5">
        <v>40000</v>
      </c>
      <c r="I190" s="5">
        <v>3200</v>
      </c>
      <c r="J190" s="5">
        <v>800</v>
      </c>
      <c r="L190" s="3" t="s">
        <v>6</v>
      </c>
      <c r="M190" s="3">
        <v>13</v>
      </c>
      <c r="N190" s="3">
        <v>2</v>
      </c>
      <c r="O190" s="3">
        <v>4</v>
      </c>
      <c r="P190" s="3">
        <f>IF(Table1[[#This Row],[Termination Date]]&gt;0,0,1)</f>
        <v>1</v>
      </c>
      <c r="Q190" s="3">
        <f>IF(Table1[[#This Row],[Termination Date]]&gt;0,1,0)</f>
        <v>0</v>
      </c>
      <c r="R190" s="3">
        <f>IF(Table1[[#This Row],[Hire Date]]&gt;=DATE(2022,1,1),1,0)</f>
        <v>0</v>
      </c>
      <c r="S190" s="3">
        <f>IF(Table1[[#This Row],[Termination Date]]&gt;=DATE(2022,1,1),1,0)</f>
        <v>0</v>
      </c>
    </row>
    <row r="191" spans="1:19" x14ac:dyDescent="0.2">
      <c r="A191" s="3" t="s">
        <v>59</v>
      </c>
      <c r="B191" s="4">
        <v>43820.5</v>
      </c>
      <c r="C191" s="4" t="s">
        <v>124</v>
      </c>
      <c r="D191" s="4" t="s">
        <v>128</v>
      </c>
      <c r="F191" s="4" t="s">
        <v>117</v>
      </c>
      <c r="G191" s="3">
        <f>YEAR(Table1[[#This Row],[Hire Date]])</f>
        <v>2019</v>
      </c>
      <c r="H191" s="5">
        <v>52000</v>
      </c>
      <c r="I191" s="5">
        <v>3120</v>
      </c>
      <c r="J191" s="5">
        <v>1040</v>
      </c>
      <c r="L191" s="3" t="s">
        <v>10</v>
      </c>
      <c r="M191" s="3">
        <v>13</v>
      </c>
      <c r="N191" s="3">
        <v>4</v>
      </c>
      <c r="O191" s="3">
        <v>3</v>
      </c>
      <c r="P191" s="3">
        <f>IF(Table1[[#This Row],[Termination Date]]&gt;0,0,1)</f>
        <v>1</v>
      </c>
      <c r="Q191" s="3">
        <f>IF(Table1[[#This Row],[Termination Date]]&gt;0,1,0)</f>
        <v>0</v>
      </c>
      <c r="R191" s="3">
        <f>IF(Table1[[#This Row],[Hire Date]]&gt;=DATE(2022,1,1),1,0)</f>
        <v>0</v>
      </c>
      <c r="S191" s="3">
        <f>IF(Table1[[#This Row],[Termination Date]]&gt;=DATE(2022,1,1),1,0)</f>
        <v>0</v>
      </c>
    </row>
    <row r="192" spans="1:19" x14ac:dyDescent="0.2">
      <c r="A192" s="3" t="s">
        <v>107</v>
      </c>
      <c r="B192" s="4">
        <v>41772.5</v>
      </c>
      <c r="C192" s="4" t="s">
        <v>124</v>
      </c>
      <c r="D192" s="4" t="s">
        <v>128</v>
      </c>
      <c r="F192" s="4" t="s">
        <v>117</v>
      </c>
      <c r="G192" s="3">
        <f>YEAR(Table1[[#This Row],[Hire Date]])</f>
        <v>2014</v>
      </c>
      <c r="H192" s="5">
        <v>110000</v>
      </c>
      <c r="I192" s="5">
        <v>6600</v>
      </c>
      <c r="J192" s="5">
        <v>2200</v>
      </c>
      <c r="L192" s="3" t="s">
        <v>4</v>
      </c>
      <c r="M192" s="3">
        <v>10</v>
      </c>
      <c r="N192" s="3">
        <v>5</v>
      </c>
      <c r="O192" s="3">
        <v>2</v>
      </c>
      <c r="P192" s="3">
        <f>IF(Table1[[#This Row],[Termination Date]]&gt;0,0,1)</f>
        <v>1</v>
      </c>
      <c r="Q192" s="3">
        <f>IF(Table1[[#This Row],[Termination Date]]&gt;0,1,0)</f>
        <v>0</v>
      </c>
      <c r="R192" s="3">
        <f>IF(Table1[[#This Row],[Hire Date]]&gt;=DATE(2022,1,1),1,0)</f>
        <v>0</v>
      </c>
      <c r="S192" s="3">
        <f>IF(Table1[[#This Row],[Termination Date]]&gt;=DATE(2022,1,1),1,0)</f>
        <v>0</v>
      </c>
    </row>
    <row r="193" spans="1:19" x14ac:dyDescent="0.2">
      <c r="A193" s="3" t="s">
        <v>48</v>
      </c>
      <c r="B193" s="4">
        <v>41875.5</v>
      </c>
      <c r="C193" s="4" t="s">
        <v>124</v>
      </c>
      <c r="D193" s="4" t="s">
        <v>128</v>
      </c>
      <c r="F193" s="4" t="s">
        <v>117</v>
      </c>
      <c r="G193" s="3">
        <f>YEAR(Table1[[#This Row],[Hire Date]])</f>
        <v>2014</v>
      </c>
      <c r="H193" s="5">
        <v>63220</v>
      </c>
      <c r="I193" s="5">
        <v>5057.6000000000004</v>
      </c>
      <c r="J193" s="5">
        <v>0</v>
      </c>
      <c r="K193" s="5">
        <v>86000</v>
      </c>
      <c r="L193" s="3" t="s">
        <v>1</v>
      </c>
      <c r="M193" s="3">
        <v>15</v>
      </c>
      <c r="N193" s="3">
        <v>9</v>
      </c>
      <c r="O193" s="3">
        <v>5</v>
      </c>
      <c r="P193" s="3">
        <f>IF(Table1[[#This Row],[Termination Date]]&gt;0,0,1)</f>
        <v>1</v>
      </c>
      <c r="Q193" s="3">
        <f>IF(Table1[[#This Row],[Termination Date]]&gt;0,1,0)</f>
        <v>0</v>
      </c>
      <c r="R193" s="3">
        <f>IF(Table1[[#This Row],[Hire Date]]&gt;=DATE(2022,1,1),1,0)</f>
        <v>0</v>
      </c>
      <c r="S193" s="3">
        <f>IF(Table1[[#This Row],[Termination Date]]&gt;=DATE(2022,1,1),1,0)</f>
        <v>0</v>
      </c>
    </row>
    <row r="194" spans="1:19" x14ac:dyDescent="0.2">
      <c r="A194" s="3" t="s">
        <v>69</v>
      </c>
      <c r="B194" s="4">
        <v>41890.5</v>
      </c>
      <c r="C194" s="4" t="s">
        <v>124</v>
      </c>
      <c r="D194" s="4" t="s">
        <v>128</v>
      </c>
      <c r="E194" s="4">
        <v>43925.5</v>
      </c>
      <c r="F194" s="4" t="s">
        <v>117</v>
      </c>
      <c r="G194" s="3">
        <f>YEAR(Table1[[#This Row],[Hire Date]])</f>
        <v>2014</v>
      </c>
      <c r="H194" s="5">
        <v>71760</v>
      </c>
      <c r="I194" s="5">
        <v>7176</v>
      </c>
      <c r="J194" s="5">
        <v>1435.2</v>
      </c>
      <c r="L194" s="3" t="s">
        <v>3</v>
      </c>
      <c r="M194" s="3">
        <v>13</v>
      </c>
      <c r="N194" s="3">
        <v>11</v>
      </c>
      <c r="O194" s="3">
        <v>2</v>
      </c>
      <c r="P194" s="3">
        <f>IF(Table1[[#This Row],[Termination Date]]&gt;0,0,1)</f>
        <v>0</v>
      </c>
      <c r="Q194" s="3">
        <f>IF(Table1[[#This Row],[Termination Date]]&gt;0,1,0)</f>
        <v>1</v>
      </c>
      <c r="R194" s="3">
        <f>IF(Table1[[#This Row],[Hire Date]]&gt;=DATE(2022,1,1),1,0)</f>
        <v>0</v>
      </c>
      <c r="S194" s="3">
        <f>IF(Table1[[#This Row],[Termination Date]]&gt;=DATE(2022,1,1),1,0)</f>
        <v>0</v>
      </c>
    </row>
    <row r="195" spans="1:19" x14ac:dyDescent="0.2">
      <c r="A195" s="3" t="s">
        <v>33</v>
      </c>
      <c r="B195" s="4">
        <v>41930.5</v>
      </c>
      <c r="C195" s="4" t="s">
        <v>124</v>
      </c>
      <c r="D195" s="4" t="s">
        <v>128</v>
      </c>
      <c r="F195" s="4" t="s">
        <v>117</v>
      </c>
      <c r="G195" s="3">
        <f>YEAR(Table1[[#This Row],[Hire Date]])</f>
        <v>2014</v>
      </c>
      <c r="H195" s="5">
        <v>46200</v>
      </c>
      <c r="I195" s="5">
        <v>5082</v>
      </c>
      <c r="J195" s="5">
        <v>924</v>
      </c>
      <c r="L195" s="3" t="s">
        <v>2</v>
      </c>
      <c r="M195" s="3">
        <v>10</v>
      </c>
      <c r="N195" s="3">
        <v>3</v>
      </c>
      <c r="O195" s="3">
        <v>2</v>
      </c>
      <c r="P195" s="3">
        <f>IF(Table1[[#This Row],[Termination Date]]&gt;0,0,1)</f>
        <v>1</v>
      </c>
      <c r="Q195" s="3">
        <f>IF(Table1[[#This Row],[Termination Date]]&gt;0,1,0)</f>
        <v>0</v>
      </c>
      <c r="R195" s="3">
        <f>IF(Table1[[#This Row],[Hire Date]]&gt;=DATE(2022,1,1),1,0)</f>
        <v>0</v>
      </c>
      <c r="S195" s="3">
        <f>IF(Table1[[#This Row],[Termination Date]]&gt;=DATE(2022,1,1),1,0)</f>
        <v>0</v>
      </c>
    </row>
    <row r="196" spans="1:19" x14ac:dyDescent="0.2">
      <c r="A196" s="3" t="s">
        <v>62</v>
      </c>
      <c r="B196" s="4">
        <v>41980.5</v>
      </c>
      <c r="C196" s="4" t="s">
        <v>124</v>
      </c>
      <c r="D196" s="4" t="s">
        <v>128</v>
      </c>
      <c r="F196" s="4" t="s">
        <v>117</v>
      </c>
      <c r="G196" s="3">
        <f>YEAR(Table1[[#This Row],[Hire Date]])</f>
        <v>2014</v>
      </c>
      <c r="H196" s="5">
        <v>74900</v>
      </c>
      <c r="I196" s="5">
        <v>8988</v>
      </c>
      <c r="J196" s="5">
        <v>749</v>
      </c>
      <c r="L196" s="3" t="s">
        <v>10</v>
      </c>
      <c r="M196" s="3">
        <v>14</v>
      </c>
      <c r="N196" s="3">
        <v>2</v>
      </c>
      <c r="O196" s="3">
        <v>4</v>
      </c>
      <c r="P196" s="3">
        <f>IF(Table1[[#This Row],[Termination Date]]&gt;0,0,1)</f>
        <v>1</v>
      </c>
      <c r="Q196" s="3">
        <f>IF(Table1[[#This Row],[Termination Date]]&gt;0,1,0)</f>
        <v>0</v>
      </c>
      <c r="R196" s="3">
        <f>IF(Table1[[#This Row],[Hire Date]]&gt;=DATE(2022,1,1),1,0)</f>
        <v>0</v>
      </c>
      <c r="S196" s="3">
        <f>IF(Table1[[#This Row],[Termination Date]]&gt;=DATE(2022,1,1),1,0)</f>
        <v>0</v>
      </c>
    </row>
    <row r="197" spans="1:19" x14ac:dyDescent="0.2">
      <c r="A197" s="3" t="s">
        <v>46</v>
      </c>
      <c r="B197" s="4">
        <v>42017.5</v>
      </c>
      <c r="C197" s="4" t="s">
        <v>131</v>
      </c>
      <c r="D197" s="4" t="s">
        <v>134</v>
      </c>
      <c r="F197" s="4" t="s">
        <v>117</v>
      </c>
      <c r="G197" s="3">
        <f>YEAR(Table1[[#This Row],[Hire Date]])</f>
        <v>2015</v>
      </c>
      <c r="H197" s="5">
        <v>56160</v>
      </c>
      <c r="I197" s="5">
        <v>5054.3999999999996</v>
      </c>
      <c r="J197" s="5">
        <v>0</v>
      </c>
      <c r="K197" s="5">
        <v>115000</v>
      </c>
      <c r="L197" s="3" t="s">
        <v>1</v>
      </c>
      <c r="M197" s="3">
        <v>14</v>
      </c>
      <c r="N197" s="3">
        <v>3</v>
      </c>
      <c r="O197" s="3">
        <v>3</v>
      </c>
      <c r="P197" s="3">
        <f>IF(Table1[[#This Row],[Termination Date]]&gt;0,0,1)</f>
        <v>1</v>
      </c>
      <c r="Q197" s="3">
        <f>IF(Table1[[#This Row],[Termination Date]]&gt;0,1,0)</f>
        <v>0</v>
      </c>
      <c r="R197" s="3">
        <f>IF(Table1[[#This Row],[Hire Date]]&gt;=DATE(2022,1,1),1,0)</f>
        <v>0</v>
      </c>
      <c r="S197" s="3">
        <f>IF(Table1[[#This Row],[Termination Date]]&gt;=DATE(2022,1,1),1,0)</f>
        <v>0</v>
      </c>
    </row>
    <row r="198" spans="1:19" x14ac:dyDescent="0.2">
      <c r="A198" s="3" t="s">
        <v>31</v>
      </c>
      <c r="B198" s="4">
        <v>42128.5</v>
      </c>
      <c r="C198" s="4" t="s">
        <v>131</v>
      </c>
      <c r="D198" s="4" t="s">
        <v>134</v>
      </c>
      <c r="F198" s="4" t="s">
        <v>117</v>
      </c>
      <c r="G198" s="3">
        <f>YEAR(Table1[[#This Row],[Hire Date]])</f>
        <v>2015</v>
      </c>
      <c r="H198" s="5">
        <v>46870</v>
      </c>
      <c r="I198" s="5">
        <v>2343.5</v>
      </c>
      <c r="J198" s="5">
        <v>0</v>
      </c>
      <c r="L198" s="3" t="s">
        <v>10</v>
      </c>
      <c r="M198" s="3">
        <v>12</v>
      </c>
      <c r="N198" s="3">
        <v>5</v>
      </c>
      <c r="O198" s="3">
        <v>4</v>
      </c>
      <c r="P198" s="3">
        <f>IF(Table1[[#This Row],[Termination Date]]&gt;0,0,1)</f>
        <v>1</v>
      </c>
      <c r="Q198" s="3">
        <f>IF(Table1[[#This Row],[Termination Date]]&gt;0,1,0)</f>
        <v>0</v>
      </c>
      <c r="R198" s="3">
        <f>IF(Table1[[#This Row],[Hire Date]]&gt;=DATE(2022,1,1),1,0)</f>
        <v>0</v>
      </c>
      <c r="S198" s="3">
        <f>IF(Table1[[#This Row],[Termination Date]]&gt;=DATE(2022,1,1),1,0)</f>
        <v>0</v>
      </c>
    </row>
    <row r="199" spans="1:19" x14ac:dyDescent="0.2">
      <c r="A199" s="3" t="s">
        <v>45</v>
      </c>
      <c r="B199" s="4">
        <v>42134.5</v>
      </c>
      <c r="C199" s="4" t="s">
        <v>132</v>
      </c>
      <c r="D199" s="4" t="s">
        <v>135</v>
      </c>
      <c r="F199" s="4" t="s">
        <v>117</v>
      </c>
      <c r="G199" s="3">
        <f>YEAR(Table1[[#This Row],[Hire Date]])</f>
        <v>2015</v>
      </c>
      <c r="H199" s="5">
        <v>52920</v>
      </c>
      <c r="I199" s="5">
        <v>6350.4</v>
      </c>
      <c r="J199" s="5">
        <v>0</v>
      </c>
      <c r="K199" s="5">
        <v>80000</v>
      </c>
      <c r="L199" s="3" t="s">
        <v>1</v>
      </c>
      <c r="M199" s="3">
        <v>11</v>
      </c>
      <c r="N199" s="3">
        <v>4</v>
      </c>
      <c r="O199" s="3">
        <v>2</v>
      </c>
      <c r="P199" s="3">
        <f>IF(Table1[[#This Row],[Termination Date]]&gt;0,0,1)</f>
        <v>1</v>
      </c>
      <c r="Q199" s="3">
        <f>IF(Table1[[#This Row],[Termination Date]]&gt;0,1,0)</f>
        <v>0</v>
      </c>
      <c r="R199" s="3">
        <f>IF(Table1[[#This Row],[Hire Date]]&gt;=DATE(2022,1,1),1,0)</f>
        <v>0</v>
      </c>
      <c r="S199" s="3">
        <f>IF(Table1[[#This Row],[Termination Date]]&gt;=DATE(2022,1,1),1,0)</f>
        <v>0</v>
      </c>
    </row>
    <row r="200" spans="1:19" x14ac:dyDescent="0.2">
      <c r="A200" s="3" t="s">
        <v>77</v>
      </c>
      <c r="B200" s="4">
        <v>42178.5</v>
      </c>
      <c r="C200" s="4" t="s">
        <v>132</v>
      </c>
      <c r="D200" s="4" t="s">
        <v>135</v>
      </c>
      <c r="F200" s="4" t="s">
        <v>117</v>
      </c>
      <c r="G200" s="3">
        <f>YEAR(Table1[[#This Row],[Hire Date]])</f>
        <v>2015</v>
      </c>
      <c r="H200" s="5">
        <v>77760</v>
      </c>
      <c r="I200" s="5">
        <v>8553.6</v>
      </c>
      <c r="J200" s="5">
        <v>3888</v>
      </c>
      <c r="L200" s="3" t="s">
        <v>11</v>
      </c>
      <c r="M200" s="3">
        <v>15</v>
      </c>
      <c r="N200" s="3">
        <v>10</v>
      </c>
      <c r="O200" s="3">
        <v>5</v>
      </c>
      <c r="P200" s="3">
        <f>IF(Table1[[#This Row],[Termination Date]]&gt;0,0,1)</f>
        <v>1</v>
      </c>
      <c r="Q200" s="3">
        <f>IF(Table1[[#This Row],[Termination Date]]&gt;0,1,0)</f>
        <v>0</v>
      </c>
      <c r="R200" s="3">
        <f>IF(Table1[[#This Row],[Hire Date]]&gt;=DATE(2022,1,1),1,0)</f>
        <v>0</v>
      </c>
      <c r="S200" s="3">
        <f>IF(Table1[[#This Row],[Termination Date]]&gt;=DATE(2022,1,1),1,0)</f>
        <v>0</v>
      </c>
    </row>
    <row r="201" spans="1:19" x14ac:dyDescent="0.2">
      <c r="A201" s="3" t="s">
        <v>85</v>
      </c>
      <c r="B201" s="4">
        <v>42283.5</v>
      </c>
      <c r="C201" s="4" t="s">
        <v>132</v>
      </c>
      <c r="D201" s="4" t="s">
        <v>135</v>
      </c>
      <c r="F201" s="4" t="s">
        <v>117</v>
      </c>
      <c r="G201" s="3">
        <f>YEAR(Table1[[#This Row],[Hire Date]])</f>
        <v>2015</v>
      </c>
      <c r="H201" s="5">
        <v>81000</v>
      </c>
      <c r="I201" s="5">
        <v>4050</v>
      </c>
      <c r="J201" s="5">
        <v>4050</v>
      </c>
      <c r="L201" s="3" t="s">
        <v>5</v>
      </c>
      <c r="M201" s="3">
        <v>15</v>
      </c>
      <c r="N201" s="3">
        <v>7</v>
      </c>
      <c r="O201" s="3">
        <v>3</v>
      </c>
      <c r="P201" s="3">
        <f>IF(Table1[[#This Row],[Termination Date]]&gt;0,0,1)</f>
        <v>1</v>
      </c>
      <c r="Q201" s="3">
        <f>IF(Table1[[#This Row],[Termination Date]]&gt;0,1,0)</f>
        <v>0</v>
      </c>
      <c r="R201" s="3">
        <f>IF(Table1[[#This Row],[Hire Date]]&gt;=DATE(2022,1,1),1,0)</f>
        <v>0</v>
      </c>
      <c r="S201" s="3">
        <f>IF(Table1[[#This Row],[Termination Date]]&gt;=DATE(2022,1,1),1,0)</f>
        <v>0</v>
      </c>
    </row>
    <row r="202" spans="1:19" x14ac:dyDescent="0.2">
      <c r="A202" s="3" t="s">
        <v>25</v>
      </c>
      <c r="B202" s="4">
        <v>42298.5</v>
      </c>
      <c r="C202" s="4" t="s">
        <v>124</v>
      </c>
      <c r="D202" s="4" t="s">
        <v>128</v>
      </c>
      <c r="F202" s="4" t="s">
        <v>117</v>
      </c>
      <c r="G202" s="3">
        <f>YEAR(Table1[[#This Row],[Hire Date]])</f>
        <v>2015</v>
      </c>
      <c r="H202" s="5">
        <v>42900</v>
      </c>
      <c r="I202" s="5">
        <v>5148</v>
      </c>
      <c r="J202" s="5">
        <v>1716</v>
      </c>
      <c r="L202" s="3" t="s">
        <v>10</v>
      </c>
      <c r="M202" s="3">
        <v>13</v>
      </c>
      <c r="N202" s="3">
        <v>7</v>
      </c>
      <c r="O202" s="3">
        <v>3</v>
      </c>
      <c r="P202" s="3">
        <f>IF(Table1[[#This Row],[Termination Date]]&gt;0,0,1)</f>
        <v>1</v>
      </c>
      <c r="Q202" s="3">
        <f>IF(Table1[[#This Row],[Termination Date]]&gt;0,1,0)</f>
        <v>0</v>
      </c>
      <c r="R202" s="3">
        <f>IF(Table1[[#This Row],[Hire Date]]&gt;=DATE(2022,1,1),1,0)</f>
        <v>0</v>
      </c>
      <c r="S202" s="3">
        <f>IF(Table1[[#This Row],[Termination Date]]&gt;=DATE(2022,1,1),1,0)</f>
        <v>0</v>
      </c>
    </row>
    <row r="203" spans="1:19" x14ac:dyDescent="0.2">
      <c r="A203" s="3" t="s">
        <v>71</v>
      </c>
      <c r="B203" s="4">
        <v>42299.5</v>
      </c>
      <c r="C203" s="4" t="s">
        <v>124</v>
      </c>
      <c r="D203" s="4" t="s">
        <v>128</v>
      </c>
      <c r="F203" s="4" t="s">
        <v>117</v>
      </c>
      <c r="G203" s="3">
        <f>YEAR(Table1[[#This Row],[Hire Date]])</f>
        <v>2015</v>
      </c>
      <c r="H203" s="5">
        <v>74800</v>
      </c>
      <c r="I203" s="5">
        <v>7480</v>
      </c>
      <c r="J203" s="5">
        <v>0</v>
      </c>
      <c r="L203" s="3" t="s">
        <v>11</v>
      </c>
      <c r="M203" s="3">
        <v>14</v>
      </c>
      <c r="N203" s="3">
        <v>6</v>
      </c>
      <c r="O203" s="3">
        <v>3</v>
      </c>
      <c r="P203" s="3">
        <f>IF(Table1[[#This Row],[Termination Date]]&gt;0,0,1)</f>
        <v>1</v>
      </c>
      <c r="Q203" s="3">
        <f>IF(Table1[[#This Row],[Termination Date]]&gt;0,1,0)</f>
        <v>0</v>
      </c>
      <c r="R203" s="3">
        <f>IF(Table1[[#This Row],[Hire Date]]&gt;=DATE(2022,1,1),1,0)</f>
        <v>0</v>
      </c>
      <c r="S203" s="3">
        <f>IF(Table1[[#This Row],[Termination Date]]&gt;=DATE(2022,1,1),1,0)</f>
        <v>0</v>
      </c>
    </row>
    <row r="204" spans="1:19" x14ac:dyDescent="0.2">
      <c r="A204" s="3" t="s">
        <v>70</v>
      </c>
      <c r="B204" s="4">
        <v>42331.5</v>
      </c>
      <c r="C204" s="4" t="s">
        <v>124</v>
      </c>
      <c r="D204" s="4" t="s">
        <v>128</v>
      </c>
      <c r="F204" s="4" t="s">
        <v>117</v>
      </c>
      <c r="G204" s="3">
        <f>YEAR(Table1[[#This Row],[Hire Date]])</f>
        <v>2015</v>
      </c>
      <c r="H204" s="5">
        <v>77000</v>
      </c>
      <c r="I204" s="5">
        <v>9240</v>
      </c>
      <c r="J204" s="5">
        <v>3850</v>
      </c>
      <c r="L204" s="3" t="s">
        <v>7</v>
      </c>
      <c r="M204" s="3">
        <v>11</v>
      </c>
      <c r="N204" s="3">
        <v>3</v>
      </c>
      <c r="O204" s="3">
        <v>5</v>
      </c>
      <c r="P204" s="3">
        <f>IF(Table1[[#This Row],[Termination Date]]&gt;0,0,1)</f>
        <v>1</v>
      </c>
      <c r="Q204" s="3">
        <f>IF(Table1[[#This Row],[Termination Date]]&gt;0,1,0)</f>
        <v>0</v>
      </c>
      <c r="R204" s="3">
        <f>IF(Table1[[#This Row],[Hire Date]]&gt;=DATE(2022,1,1),1,0)</f>
        <v>0</v>
      </c>
      <c r="S204" s="3">
        <f>IF(Table1[[#This Row],[Termination Date]]&gt;=DATE(2022,1,1),1,0)</f>
        <v>0</v>
      </c>
    </row>
    <row r="205" spans="1:19" x14ac:dyDescent="0.2">
      <c r="A205" s="3" t="s">
        <v>80</v>
      </c>
      <c r="B205" s="4">
        <v>42341.5</v>
      </c>
      <c r="C205" s="4" t="s">
        <v>124</v>
      </c>
      <c r="D205" s="4" t="s">
        <v>128</v>
      </c>
      <c r="F205" s="4" t="s">
        <v>117</v>
      </c>
      <c r="G205" s="3">
        <f>YEAR(Table1[[#This Row],[Hire Date]])</f>
        <v>2015</v>
      </c>
      <c r="H205" s="5">
        <v>81750</v>
      </c>
      <c r="I205" s="5">
        <v>5722.5</v>
      </c>
      <c r="J205" s="5">
        <v>817.5</v>
      </c>
      <c r="L205" s="3" t="s">
        <v>2</v>
      </c>
      <c r="M205" s="3">
        <v>13</v>
      </c>
      <c r="N205" s="3">
        <v>3</v>
      </c>
      <c r="O205" s="3">
        <v>4</v>
      </c>
      <c r="P205" s="3">
        <f>IF(Table1[[#This Row],[Termination Date]]&gt;0,0,1)</f>
        <v>1</v>
      </c>
      <c r="Q205" s="3">
        <f>IF(Table1[[#This Row],[Termination Date]]&gt;0,1,0)</f>
        <v>0</v>
      </c>
      <c r="R205" s="3">
        <f>IF(Table1[[#This Row],[Hire Date]]&gt;=DATE(2022,1,1),1,0)</f>
        <v>0</v>
      </c>
      <c r="S205" s="3">
        <f>IF(Table1[[#This Row],[Termination Date]]&gt;=DATE(2022,1,1),1,0)</f>
        <v>0</v>
      </c>
    </row>
    <row r="206" spans="1:19" x14ac:dyDescent="0.2">
      <c r="A206" s="3" t="s">
        <v>66</v>
      </c>
      <c r="B206" s="4">
        <v>42359.5</v>
      </c>
      <c r="C206" s="4" t="s">
        <v>124</v>
      </c>
      <c r="D206" s="4" t="s">
        <v>128</v>
      </c>
      <c r="F206" s="4" t="s">
        <v>117</v>
      </c>
      <c r="G206" s="3">
        <f>YEAR(Table1[[#This Row],[Hire Date]])</f>
        <v>2015</v>
      </c>
      <c r="H206" s="5">
        <v>68250</v>
      </c>
      <c r="I206" s="5">
        <v>6142.5</v>
      </c>
      <c r="J206" s="5">
        <v>1365</v>
      </c>
      <c r="L206" s="3" t="s">
        <v>11</v>
      </c>
      <c r="M206" s="3">
        <v>14</v>
      </c>
      <c r="N206" s="3">
        <v>9</v>
      </c>
      <c r="O206" s="3">
        <v>5</v>
      </c>
      <c r="P206" s="3">
        <f>IF(Table1[[#This Row],[Termination Date]]&gt;0,0,1)</f>
        <v>1</v>
      </c>
      <c r="Q206" s="3">
        <f>IF(Table1[[#This Row],[Termination Date]]&gt;0,1,0)</f>
        <v>0</v>
      </c>
      <c r="R206" s="3">
        <f>IF(Table1[[#This Row],[Hire Date]]&gt;=DATE(2022,1,1),1,0)</f>
        <v>0</v>
      </c>
      <c r="S206" s="3">
        <f>IF(Table1[[#This Row],[Termination Date]]&gt;=DATE(2022,1,1),1,0)</f>
        <v>0</v>
      </c>
    </row>
    <row r="207" spans="1:19" x14ac:dyDescent="0.2">
      <c r="A207" s="3" t="s">
        <v>94</v>
      </c>
      <c r="B207" s="4">
        <v>42359.5</v>
      </c>
      <c r="C207" s="4" t="s">
        <v>124</v>
      </c>
      <c r="D207" s="4" t="s">
        <v>128</v>
      </c>
      <c r="F207" s="4" t="s">
        <v>117</v>
      </c>
      <c r="G207" s="3">
        <f>YEAR(Table1[[#This Row],[Hire Date]])</f>
        <v>2015</v>
      </c>
      <c r="H207" s="5">
        <v>90200</v>
      </c>
      <c r="I207" s="5">
        <v>4510</v>
      </c>
      <c r="J207" s="5">
        <v>2706</v>
      </c>
      <c r="L207" s="3" t="s">
        <v>2</v>
      </c>
      <c r="M207" s="3">
        <v>14</v>
      </c>
      <c r="N207" s="3">
        <v>9</v>
      </c>
      <c r="O207" s="3">
        <v>3</v>
      </c>
      <c r="P207" s="3">
        <f>IF(Table1[[#This Row],[Termination Date]]&gt;0,0,1)</f>
        <v>1</v>
      </c>
      <c r="Q207" s="3">
        <f>IF(Table1[[#This Row],[Termination Date]]&gt;0,1,0)</f>
        <v>0</v>
      </c>
      <c r="R207" s="3">
        <f>IF(Table1[[#This Row],[Hire Date]]&gt;=DATE(2022,1,1),1,0)</f>
        <v>0</v>
      </c>
      <c r="S207" s="3">
        <f>IF(Table1[[#This Row],[Termination Date]]&gt;=DATE(2022,1,1),1,0)</f>
        <v>0</v>
      </c>
    </row>
    <row r="208" spans="1:19" x14ac:dyDescent="0.2">
      <c r="A208" s="3" t="s">
        <v>100</v>
      </c>
      <c r="B208" s="4">
        <v>42362.5</v>
      </c>
      <c r="C208" s="4" t="s">
        <v>124</v>
      </c>
      <c r="D208" s="4" t="s">
        <v>128</v>
      </c>
      <c r="F208" s="4" t="s">
        <v>117</v>
      </c>
      <c r="G208" s="3">
        <f>YEAR(Table1[[#This Row],[Hire Date]])</f>
        <v>2015</v>
      </c>
      <c r="H208" s="5">
        <v>101370</v>
      </c>
      <c r="I208" s="5">
        <v>12164.4</v>
      </c>
      <c r="J208" s="5">
        <v>0</v>
      </c>
      <c r="L208" s="3" t="s">
        <v>6</v>
      </c>
      <c r="M208" s="3">
        <v>13</v>
      </c>
      <c r="N208" s="3">
        <v>1</v>
      </c>
      <c r="O208" s="3">
        <v>2</v>
      </c>
      <c r="P208" s="3">
        <f>IF(Table1[[#This Row],[Termination Date]]&gt;0,0,1)</f>
        <v>1</v>
      </c>
      <c r="Q208" s="3">
        <f>IF(Table1[[#This Row],[Termination Date]]&gt;0,1,0)</f>
        <v>0</v>
      </c>
      <c r="R208" s="3">
        <f>IF(Table1[[#This Row],[Hire Date]]&gt;=DATE(2022,1,1),1,0)</f>
        <v>0</v>
      </c>
      <c r="S208" s="3">
        <f>IF(Table1[[#This Row],[Termination Date]]&gt;=DATE(2022,1,1),1,0)</f>
        <v>0</v>
      </c>
    </row>
    <row r="209" spans="1:19" x14ac:dyDescent="0.2">
      <c r="A209" s="3" t="s">
        <v>53</v>
      </c>
      <c r="B209" s="4">
        <v>42372.5</v>
      </c>
      <c r="C209" s="4" t="s">
        <v>124</v>
      </c>
      <c r="D209" s="4" t="s">
        <v>128</v>
      </c>
      <c r="F209" s="4" t="s">
        <v>117</v>
      </c>
      <c r="G209" s="3">
        <f>YEAR(Table1[[#This Row],[Hire Date]])</f>
        <v>2016</v>
      </c>
      <c r="H209" s="5">
        <v>59400</v>
      </c>
      <c r="I209" s="5">
        <v>4752</v>
      </c>
      <c r="J209" s="5">
        <v>594</v>
      </c>
      <c r="L209" s="3" t="s">
        <v>5</v>
      </c>
      <c r="M209" s="3">
        <v>11</v>
      </c>
      <c r="N209" s="3">
        <v>10</v>
      </c>
      <c r="O209" s="3">
        <v>4</v>
      </c>
      <c r="P209" s="3">
        <f>IF(Table1[[#This Row],[Termination Date]]&gt;0,0,1)</f>
        <v>1</v>
      </c>
      <c r="Q209" s="3">
        <f>IF(Table1[[#This Row],[Termination Date]]&gt;0,1,0)</f>
        <v>0</v>
      </c>
      <c r="R209" s="3">
        <f>IF(Table1[[#This Row],[Hire Date]]&gt;=DATE(2022,1,1),1,0)</f>
        <v>0</v>
      </c>
      <c r="S209" s="3">
        <f>IF(Table1[[#This Row],[Termination Date]]&gt;=DATE(2022,1,1),1,0)</f>
        <v>0</v>
      </c>
    </row>
    <row r="210" spans="1:19" x14ac:dyDescent="0.2">
      <c r="A210" s="3" t="s">
        <v>44</v>
      </c>
      <c r="B210" s="4">
        <v>42402.5</v>
      </c>
      <c r="C210" s="4" t="s">
        <v>124</v>
      </c>
      <c r="D210" s="4" t="s">
        <v>128</v>
      </c>
      <c r="F210" s="4" t="s">
        <v>117</v>
      </c>
      <c r="G210" s="3">
        <f>YEAR(Table1[[#This Row],[Hire Date]])</f>
        <v>2016</v>
      </c>
      <c r="H210" s="5">
        <v>55500</v>
      </c>
      <c r="I210" s="5">
        <v>6105</v>
      </c>
      <c r="J210" s="5">
        <v>1110</v>
      </c>
      <c r="L210" s="3" t="s">
        <v>5</v>
      </c>
      <c r="M210" s="3">
        <v>15</v>
      </c>
      <c r="N210" s="3">
        <v>4</v>
      </c>
      <c r="O210" s="3">
        <v>4</v>
      </c>
      <c r="P210" s="3">
        <f>IF(Table1[[#This Row],[Termination Date]]&gt;0,0,1)</f>
        <v>1</v>
      </c>
      <c r="Q210" s="3">
        <f>IF(Table1[[#This Row],[Termination Date]]&gt;0,1,0)</f>
        <v>0</v>
      </c>
      <c r="R210" s="3">
        <f>IF(Table1[[#This Row],[Hire Date]]&gt;=DATE(2022,1,1),1,0)</f>
        <v>0</v>
      </c>
      <c r="S210" s="3">
        <f>IF(Table1[[#This Row],[Termination Date]]&gt;=DATE(2022,1,1),1,0)</f>
        <v>0</v>
      </c>
    </row>
    <row r="211" spans="1:19" x14ac:dyDescent="0.2">
      <c r="A211" s="3" t="s">
        <v>96</v>
      </c>
      <c r="B211" s="4">
        <v>42408.5</v>
      </c>
      <c r="C211" s="4" t="s">
        <v>124</v>
      </c>
      <c r="D211" s="4" t="s">
        <v>128</v>
      </c>
      <c r="F211" s="4" t="s">
        <v>117</v>
      </c>
      <c r="G211" s="3">
        <f>YEAR(Table1[[#This Row],[Hire Date]])</f>
        <v>2016</v>
      </c>
      <c r="H211" s="5">
        <v>90950</v>
      </c>
      <c r="I211" s="5">
        <v>4547.5</v>
      </c>
      <c r="J211" s="5">
        <v>0</v>
      </c>
      <c r="L211" s="3" t="s">
        <v>11</v>
      </c>
      <c r="M211" s="3">
        <v>12</v>
      </c>
      <c r="N211" s="3">
        <v>1</v>
      </c>
      <c r="O211" s="3">
        <v>4</v>
      </c>
      <c r="P211" s="3">
        <f>IF(Table1[[#This Row],[Termination Date]]&gt;0,0,1)</f>
        <v>1</v>
      </c>
      <c r="Q211" s="3">
        <f>IF(Table1[[#This Row],[Termination Date]]&gt;0,1,0)</f>
        <v>0</v>
      </c>
      <c r="R211" s="3">
        <f>IF(Table1[[#This Row],[Hire Date]]&gt;=DATE(2022,1,1),1,0)</f>
        <v>0</v>
      </c>
      <c r="S211" s="3">
        <f>IF(Table1[[#This Row],[Termination Date]]&gt;=DATE(2022,1,1),1,0)</f>
        <v>0</v>
      </c>
    </row>
    <row r="212" spans="1:19" x14ac:dyDescent="0.2">
      <c r="A212" s="3" t="s">
        <v>52</v>
      </c>
      <c r="B212" s="4">
        <v>42555.5</v>
      </c>
      <c r="C212" s="4" t="s">
        <v>133</v>
      </c>
      <c r="D212" s="4" t="s">
        <v>136</v>
      </c>
      <c r="F212" s="4" t="s">
        <v>117</v>
      </c>
      <c r="G212" s="3">
        <f>YEAR(Table1[[#This Row],[Hire Date]])</f>
        <v>2016</v>
      </c>
      <c r="H212" s="5">
        <v>56160</v>
      </c>
      <c r="I212" s="5">
        <v>4492.8</v>
      </c>
      <c r="J212" s="5">
        <v>1684.8</v>
      </c>
      <c r="L212" s="3" t="s">
        <v>7</v>
      </c>
      <c r="M212" s="3">
        <v>15</v>
      </c>
      <c r="N212" s="3">
        <v>8</v>
      </c>
      <c r="O212" s="3">
        <v>4</v>
      </c>
      <c r="P212" s="3">
        <f>IF(Table1[[#This Row],[Termination Date]]&gt;0,0,1)</f>
        <v>1</v>
      </c>
      <c r="Q212" s="3">
        <f>IF(Table1[[#This Row],[Termination Date]]&gt;0,1,0)</f>
        <v>0</v>
      </c>
      <c r="R212" s="3">
        <f>IF(Table1[[#This Row],[Hire Date]]&gt;=DATE(2022,1,1),1,0)</f>
        <v>0</v>
      </c>
      <c r="S212" s="3">
        <f>IF(Table1[[#This Row],[Termination Date]]&gt;=DATE(2022,1,1),1,0)</f>
        <v>0</v>
      </c>
    </row>
    <row r="213" spans="1:19" x14ac:dyDescent="0.2">
      <c r="A213" s="3" t="s">
        <v>20</v>
      </c>
      <c r="B213" s="4">
        <v>42750.5</v>
      </c>
      <c r="C213" s="4" t="s">
        <v>130</v>
      </c>
      <c r="D213" s="4" t="s">
        <v>137</v>
      </c>
      <c r="F213" s="4" t="s">
        <v>117</v>
      </c>
      <c r="G213" s="3">
        <f>YEAR(Table1[[#This Row],[Hire Date]])</f>
        <v>2017</v>
      </c>
      <c r="H213" s="5">
        <v>28600</v>
      </c>
      <c r="I213" s="5">
        <v>1430</v>
      </c>
      <c r="J213" s="5">
        <v>858</v>
      </c>
      <c r="L213" s="3" t="s">
        <v>2</v>
      </c>
      <c r="M213" s="3">
        <v>12</v>
      </c>
      <c r="N213" s="3">
        <v>11</v>
      </c>
      <c r="O213" s="3">
        <v>4</v>
      </c>
      <c r="P213" s="3">
        <f>IF(Table1[[#This Row],[Termination Date]]&gt;0,0,1)</f>
        <v>1</v>
      </c>
      <c r="Q213" s="3">
        <f>IF(Table1[[#This Row],[Termination Date]]&gt;0,1,0)</f>
        <v>0</v>
      </c>
      <c r="R213" s="3">
        <f>IF(Table1[[#This Row],[Hire Date]]&gt;=DATE(2022,1,1),1,0)</f>
        <v>0</v>
      </c>
      <c r="S213" s="3">
        <f>IF(Table1[[#This Row],[Termination Date]]&gt;=DATE(2022,1,1),1,0)</f>
        <v>0</v>
      </c>
    </row>
    <row r="214" spans="1:19" x14ac:dyDescent="0.2">
      <c r="A214" s="3" t="s">
        <v>29</v>
      </c>
      <c r="B214" s="4">
        <v>42815.5</v>
      </c>
      <c r="C214" s="4" t="s">
        <v>130</v>
      </c>
      <c r="D214" s="4" t="s">
        <v>137</v>
      </c>
      <c r="F214" s="4" t="s">
        <v>117</v>
      </c>
      <c r="G214" s="3">
        <f>YEAR(Table1[[#This Row],[Hire Date]])</f>
        <v>2017</v>
      </c>
      <c r="H214" s="5">
        <v>36630</v>
      </c>
      <c r="I214" s="5">
        <v>4395.6000000000004</v>
      </c>
      <c r="J214" s="5">
        <v>0</v>
      </c>
      <c r="L214" s="3" t="s">
        <v>2</v>
      </c>
      <c r="M214" s="3">
        <v>12</v>
      </c>
      <c r="N214" s="3">
        <v>6</v>
      </c>
      <c r="O214" s="3">
        <v>2</v>
      </c>
      <c r="P214" s="3">
        <f>IF(Table1[[#This Row],[Termination Date]]&gt;0,0,1)</f>
        <v>1</v>
      </c>
      <c r="Q214" s="3">
        <f>IF(Table1[[#This Row],[Termination Date]]&gt;0,1,0)</f>
        <v>0</v>
      </c>
      <c r="R214" s="3">
        <f>IF(Table1[[#This Row],[Hire Date]]&gt;=DATE(2022,1,1),1,0)</f>
        <v>0</v>
      </c>
      <c r="S214" s="3">
        <f>IF(Table1[[#This Row],[Termination Date]]&gt;=DATE(2022,1,1),1,0)</f>
        <v>0</v>
      </c>
    </row>
    <row r="215" spans="1:19" x14ac:dyDescent="0.2">
      <c r="A215" s="3" t="s">
        <v>28</v>
      </c>
      <c r="B215" s="4">
        <v>42854.5</v>
      </c>
      <c r="C215" s="4" t="s">
        <v>130</v>
      </c>
      <c r="D215" s="4" t="s">
        <v>137</v>
      </c>
      <c r="E215" s="4">
        <v>44065.5</v>
      </c>
      <c r="F215" s="4" t="s">
        <v>117</v>
      </c>
      <c r="G215" s="3">
        <f>YEAR(Table1[[#This Row],[Hire Date]])</f>
        <v>2017</v>
      </c>
      <c r="H215" s="5">
        <v>37450</v>
      </c>
      <c r="I215" s="5">
        <v>4494</v>
      </c>
      <c r="J215" s="5">
        <v>1872.5</v>
      </c>
      <c r="L215" s="3" t="s">
        <v>5</v>
      </c>
      <c r="M215" s="3">
        <v>13</v>
      </c>
      <c r="N215" s="3">
        <v>5</v>
      </c>
      <c r="O215" s="3">
        <v>3</v>
      </c>
      <c r="P215" s="3">
        <f>IF(Table1[[#This Row],[Termination Date]]&gt;0,0,1)</f>
        <v>0</v>
      </c>
      <c r="Q215" s="3">
        <f>IF(Table1[[#This Row],[Termination Date]]&gt;0,1,0)</f>
        <v>1</v>
      </c>
      <c r="R215" s="3">
        <f>IF(Table1[[#This Row],[Hire Date]]&gt;=DATE(2022,1,1),1,0)</f>
        <v>0</v>
      </c>
      <c r="S215" s="3">
        <f>IF(Table1[[#This Row],[Termination Date]]&gt;=DATE(2022,1,1),1,0)</f>
        <v>0</v>
      </c>
    </row>
    <row r="216" spans="1:19" x14ac:dyDescent="0.2">
      <c r="A216" s="3" t="s">
        <v>89</v>
      </c>
      <c r="B216" s="4">
        <v>42883.5</v>
      </c>
      <c r="C216" s="4" t="s">
        <v>130</v>
      </c>
      <c r="D216" s="4" t="s">
        <v>137</v>
      </c>
      <c r="F216" s="4" t="s">
        <v>117</v>
      </c>
      <c r="G216" s="3">
        <f>YEAR(Table1[[#This Row],[Hire Date]])</f>
        <v>2017</v>
      </c>
      <c r="H216" s="5">
        <v>76320</v>
      </c>
      <c r="I216" s="5">
        <v>5342.4</v>
      </c>
      <c r="J216" s="5">
        <v>3052.8</v>
      </c>
      <c r="L216" s="3" t="s">
        <v>7</v>
      </c>
      <c r="M216" s="3">
        <v>11</v>
      </c>
      <c r="N216" s="3">
        <v>10</v>
      </c>
      <c r="O216" s="3">
        <v>4</v>
      </c>
      <c r="P216" s="3">
        <f>IF(Table1[[#This Row],[Termination Date]]&gt;0,0,1)</f>
        <v>1</v>
      </c>
      <c r="Q216" s="3">
        <f>IF(Table1[[#This Row],[Termination Date]]&gt;0,1,0)</f>
        <v>0</v>
      </c>
      <c r="R216" s="3">
        <f>IF(Table1[[#This Row],[Hire Date]]&gt;=DATE(2022,1,1),1,0)</f>
        <v>0</v>
      </c>
      <c r="S216" s="3">
        <f>IF(Table1[[#This Row],[Termination Date]]&gt;=DATE(2022,1,1),1,0)</f>
        <v>0</v>
      </c>
    </row>
    <row r="217" spans="1:19" x14ac:dyDescent="0.2">
      <c r="A217" s="3" t="s">
        <v>93</v>
      </c>
      <c r="B217" s="4">
        <v>42936.5</v>
      </c>
      <c r="C217" s="4" t="s">
        <v>131</v>
      </c>
      <c r="D217" s="4" t="s">
        <v>134</v>
      </c>
      <c r="F217" s="4" t="s">
        <v>117</v>
      </c>
      <c r="G217" s="3">
        <f>YEAR(Table1[[#This Row],[Hire Date]])</f>
        <v>2017</v>
      </c>
      <c r="H217" s="5">
        <v>83460</v>
      </c>
      <c r="I217" s="5">
        <v>8346</v>
      </c>
      <c r="J217" s="5">
        <v>3338.4</v>
      </c>
      <c r="L217" s="3" t="s">
        <v>5</v>
      </c>
      <c r="M217" s="3">
        <v>12</v>
      </c>
      <c r="N217" s="3">
        <v>1</v>
      </c>
      <c r="O217" s="3">
        <v>2</v>
      </c>
      <c r="P217" s="3">
        <f>IF(Table1[[#This Row],[Termination Date]]&gt;0,0,1)</f>
        <v>1</v>
      </c>
      <c r="Q217" s="3">
        <f>IF(Table1[[#This Row],[Termination Date]]&gt;0,1,0)</f>
        <v>0</v>
      </c>
      <c r="R217" s="3">
        <f>IF(Table1[[#This Row],[Hire Date]]&gt;=DATE(2022,1,1),1,0)</f>
        <v>0</v>
      </c>
      <c r="S217" s="3">
        <f>IF(Table1[[#This Row],[Termination Date]]&gt;=DATE(2022,1,1),1,0)</f>
        <v>0</v>
      </c>
    </row>
    <row r="218" spans="1:19" x14ac:dyDescent="0.2">
      <c r="A218" s="3" t="s">
        <v>112</v>
      </c>
      <c r="B218" s="4">
        <v>43025.5</v>
      </c>
      <c r="C218" s="4" t="s">
        <v>131</v>
      </c>
      <c r="D218" s="4" t="s">
        <v>134</v>
      </c>
      <c r="F218" s="4" t="s">
        <v>117</v>
      </c>
      <c r="G218" s="3">
        <f>YEAR(Table1[[#This Row],[Hire Date]])</f>
        <v>2017</v>
      </c>
      <c r="H218" s="5">
        <v>141700</v>
      </c>
      <c r="I218" s="5">
        <v>7085</v>
      </c>
      <c r="J218" s="5">
        <v>2834</v>
      </c>
      <c r="L218" s="3" t="s">
        <v>2</v>
      </c>
      <c r="M218" s="3">
        <v>12</v>
      </c>
      <c r="N218" s="3">
        <v>6</v>
      </c>
      <c r="O218" s="3">
        <v>5</v>
      </c>
      <c r="P218" s="3">
        <f>IF(Table1[[#This Row],[Termination Date]]&gt;0,0,1)</f>
        <v>1</v>
      </c>
      <c r="Q218" s="3">
        <f>IF(Table1[[#This Row],[Termination Date]]&gt;0,1,0)</f>
        <v>0</v>
      </c>
      <c r="R218" s="3">
        <f>IF(Table1[[#This Row],[Hire Date]]&gt;=DATE(2022,1,1),1,0)</f>
        <v>0</v>
      </c>
      <c r="S218" s="3">
        <f>IF(Table1[[#This Row],[Termination Date]]&gt;=DATE(2022,1,1),1,0)</f>
        <v>0</v>
      </c>
    </row>
    <row r="219" spans="1:19" x14ac:dyDescent="0.2">
      <c r="A219" s="3" t="s">
        <v>78</v>
      </c>
      <c r="B219" s="4">
        <v>43042.5</v>
      </c>
      <c r="C219" s="4" t="s">
        <v>132</v>
      </c>
      <c r="D219" s="4" t="s">
        <v>135</v>
      </c>
      <c r="F219" s="4" t="s">
        <v>117</v>
      </c>
      <c r="G219" s="3">
        <f>YEAR(Table1[[#This Row],[Hire Date]])</f>
        <v>2017</v>
      </c>
      <c r="H219" s="5">
        <v>68250</v>
      </c>
      <c r="I219" s="5">
        <v>7507.5</v>
      </c>
      <c r="J219" s="5">
        <v>0</v>
      </c>
      <c r="L219" s="3" t="s">
        <v>11</v>
      </c>
      <c r="M219" s="3">
        <v>13</v>
      </c>
      <c r="N219" s="3">
        <v>2</v>
      </c>
      <c r="O219" s="3">
        <v>5</v>
      </c>
      <c r="P219" s="3">
        <f>IF(Table1[[#This Row],[Termination Date]]&gt;0,0,1)</f>
        <v>1</v>
      </c>
      <c r="Q219" s="3">
        <f>IF(Table1[[#This Row],[Termination Date]]&gt;0,1,0)</f>
        <v>0</v>
      </c>
      <c r="R219" s="3">
        <f>IF(Table1[[#This Row],[Hire Date]]&gt;=DATE(2022,1,1),1,0)</f>
        <v>0</v>
      </c>
      <c r="S219" s="3">
        <f>IF(Table1[[#This Row],[Termination Date]]&gt;=DATE(2022,1,1),1,0)</f>
        <v>0</v>
      </c>
    </row>
    <row r="220" spans="1:19" x14ac:dyDescent="0.2">
      <c r="A220" s="3" t="s">
        <v>67</v>
      </c>
      <c r="B220" s="4">
        <v>43045.5</v>
      </c>
      <c r="C220" s="4" t="s">
        <v>133</v>
      </c>
      <c r="D220" s="4" t="s">
        <v>136</v>
      </c>
      <c r="F220" s="4" t="s">
        <v>117</v>
      </c>
      <c r="G220" s="3">
        <f>YEAR(Table1[[#This Row],[Hire Date]])</f>
        <v>2017</v>
      </c>
      <c r="H220" s="5">
        <v>65400</v>
      </c>
      <c r="I220" s="5">
        <v>7848</v>
      </c>
      <c r="J220" s="5">
        <v>1308</v>
      </c>
      <c r="L220" s="3" t="s">
        <v>3</v>
      </c>
      <c r="M220" s="3">
        <v>10</v>
      </c>
      <c r="N220" s="3">
        <v>9</v>
      </c>
      <c r="O220" s="3">
        <v>2</v>
      </c>
      <c r="P220" s="3">
        <f>IF(Table1[[#This Row],[Termination Date]]&gt;0,0,1)</f>
        <v>1</v>
      </c>
      <c r="Q220" s="3">
        <f>IF(Table1[[#This Row],[Termination Date]]&gt;0,1,0)</f>
        <v>0</v>
      </c>
      <c r="R220" s="3">
        <f>IF(Table1[[#This Row],[Hire Date]]&gt;=DATE(2022,1,1),1,0)</f>
        <v>0</v>
      </c>
      <c r="S220" s="3">
        <f>IF(Table1[[#This Row],[Termination Date]]&gt;=DATE(2022,1,1),1,0)</f>
        <v>0</v>
      </c>
    </row>
    <row r="221" spans="1:19" x14ac:dyDescent="0.2">
      <c r="A221" s="3" t="s">
        <v>56</v>
      </c>
      <c r="B221" s="4">
        <v>43065.5</v>
      </c>
      <c r="C221" s="4" t="s">
        <v>133</v>
      </c>
      <c r="D221" s="4" t="s">
        <v>136</v>
      </c>
      <c r="F221" s="4" t="s">
        <v>117</v>
      </c>
      <c r="G221" s="3">
        <f>YEAR(Table1[[#This Row],[Hire Date]])</f>
        <v>2017</v>
      </c>
      <c r="H221" s="5">
        <v>55640</v>
      </c>
      <c r="I221" s="5">
        <v>2782</v>
      </c>
      <c r="J221" s="5">
        <v>1669.2</v>
      </c>
      <c r="L221" s="3" t="s">
        <v>4</v>
      </c>
      <c r="M221" s="3">
        <v>10</v>
      </c>
      <c r="N221" s="3">
        <v>7</v>
      </c>
      <c r="O221" s="3">
        <v>3</v>
      </c>
      <c r="P221" s="3">
        <f>IF(Table1[[#This Row],[Termination Date]]&gt;0,0,1)</f>
        <v>1</v>
      </c>
      <c r="Q221" s="3">
        <f>IF(Table1[[#This Row],[Termination Date]]&gt;0,1,0)</f>
        <v>0</v>
      </c>
      <c r="R221" s="3">
        <f>IF(Table1[[#This Row],[Hire Date]]&gt;=DATE(2022,1,1),1,0)</f>
        <v>0</v>
      </c>
      <c r="S221" s="3">
        <f>IF(Table1[[#This Row],[Termination Date]]&gt;=DATE(2022,1,1),1,0)</f>
        <v>0</v>
      </c>
    </row>
    <row r="222" spans="1:19" x14ac:dyDescent="0.2">
      <c r="A222" s="3" t="s">
        <v>98</v>
      </c>
      <c r="B222" s="4">
        <v>43071.5</v>
      </c>
      <c r="C222" s="4" t="s">
        <v>124</v>
      </c>
      <c r="D222" s="4" t="s">
        <v>128</v>
      </c>
      <c r="F222" s="4" t="s">
        <v>117</v>
      </c>
      <c r="G222" s="3">
        <f>YEAR(Table1[[#This Row],[Hire Date]])</f>
        <v>2017</v>
      </c>
      <c r="H222" s="5">
        <v>81900</v>
      </c>
      <c r="I222" s="5">
        <v>7371</v>
      </c>
      <c r="J222" s="5">
        <v>0</v>
      </c>
      <c r="K222" s="5">
        <v>122000</v>
      </c>
      <c r="L222" s="3" t="s">
        <v>1</v>
      </c>
      <c r="M222" s="3">
        <v>13</v>
      </c>
      <c r="N222" s="3">
        <v>4</v>
      </c>
      <c r="O222" s="3">
        <v>5</v>
      </c>
      <c r="P222" s="3">
        <f>IF(Table1[[#This Row],[Termination Date]]&gt;0,0,1)</f>
        <v>1</v>
      </c>
      <c r="Q222" s="3">
        <f>IF(Table1[[#This Row],[Termination Date]]&gt;0,1,0)</f>
        <v>0</v>
      </c>
      <c r="R222" s="3">
        <f>IF(Table1[[#This Row],[Hire Date]]&gt;=DATE(2022,1,1),1,0)</f>
        <v>0</v>
      </c>
      <c r="S222" s="3">
        <f>IF(Table1[[#This Row],[Termination Date]]&gt;=DATE(2022,1,1),1,0)</f>
        <v>0</v>
      </c>
    </row>
    <row r="223" spans="1:19" x14ac:dyDescent="0.2">
      <c r="A223" s="3" t="s">
        <v>68</v>
      </c>
      <c r="B223" s="4">
        <v>43072.5</v>
      </c>
      <c r="C223" s="4" t="s">
        <v>124</v>
      </c>
      <c r="D223" s="4" t="s">
        <v>128</v>
      </c>
      <c r="F223" s="4" t="s">
        <v>117</v>
      </c>
      <c r="G223" s="3">
        <f>YEAR(Table1[[#This Row],[Hire Date]])</f>
        <v>2017</v>
      </c>
      <c r="H223" s="5">
        <v>64200</v>
      </c>
      <c r="I223" s="5">
        <v>3210</v>
      </c>
      <c r="J223" s="5">
        <v>0</v>
      </c>
      <c r="L223" s="3" t="s">
        <v>4</v>
      </c>
      <c r="M223" s="3">
        <v>10</v>
      </c>
      <c r="N223" s="3">
        <v>1</v>
      </c>
      <c r="O223" s="3">
        <v>5</v>
      </c>
      <c r="P223" s="3">
        <f>IF(Table1[[#This Row],[Termination Date]]&gt;0,0,1)</f>
        <v>1</v>
      </c>
      <c r="Q223" s="3">
        <f>IF(Table1[[#This Row],[Termination Date]]&gt;0,1,0)</f>
        <v>0</v>
      </c>
      <c r="R223" s="3">
        <f>IF(Table1[[#This Row],[Hire Date]]&gt;=DATE(2022,1,1),1,0)</f>
        <v>0</v>
      </c>
      <c r="S223" s="3">
        <f>IF(Table1[[#This Row],[Termination Date]]&gt;=DATE(2022,1,1),1,0)</f>
        <v>0</v>
      </c>
    </row>
    <row r="224" spans="1:19" x14ac:dyDescent="0.2">
      <c r="A224" s="3" t="s">
        <v>101</v>
      </c>
      <c r="B224" s="4">
        <v>43072.5</v>
      </c>
      <c r="C224" s="4" t="s">
        <v>124</v>
      </c>
      <c r="D224" s="4" t="s">
        <v>128</v>
      </c>
      <c r="F224" s="4" t="s">
        <v>117</v>
      </c>
      <c r="G224" s="3">
        <f>YEAR(Table1[[#This Row],[Hire Date]])</f>
        <v>2017</v>
      </c>
      <c r="H224" s="5">
        <v>89250</v>
      </c>
      <c r="I224" s="5">
        <v>4462.5</v>
      </c>
      <c r="J224" s="5">
        <v>0</v>
      </c>
      <c r="K224" s="5">
        <v>136000</v>
      </c>
      <c r="L224" s="3" t="s">
        <v>1</v>
      </c>
      <c r="M224" s="3">
        <v>10</v>
      </c>
      <c r="N224" s="3">
        <v>1</v>
      </c>
      <c r="O224" s="3">
        <v>2</v>
      </c>
      <c r="P224" s="3">
        <f>IF(Table1[[#This Row],[Termination Date]]&gt;0,0,1)</f>
        <v>1</v>
      </c>
      <c r="Q224" s="3">
        <f>IF(Table1[[#This Row],[Termination Date]]&gt;0,1,0)</f>
        <v>0</v>
      </c>
      <c r="R224" s="3">
        <f>IF(Table1[[#This Row],[Hire Date]]&gt;=DATE(2022,1,1),1,0)</f>
        <v>0</v>
      </c>
      <c r="S224" s="3">
        <f>IF(Table1[[#This Row],[Termination Date]]&gt;=DATE(2022,1,1),1,0)</f>
        <v>0</v>
      </c>
    </row>
    <row r="225" spans="1:19" x14ac:dyDescent="0.2">
      <c r="A225" s="3" t="s">
        <v>42</v>
      </c>
      <c r="B225" s="4">
        <v>43082.5</v>
      </c>
      <c r="C225" s="4" t="s">
        <v>124</v>
      </c>
      <c r="D225" s="4" t="s">
        <v>128</v>
      </c>
      <c r="F225" s="4" t="s">
        <v>117</v>
      </c>
      <c r="G225" s="3">
        <f>YEAR(Table1[[#This Row],[Hire Date]])</f>
        <v>2017</v>
      </c>
      <c r="H225" s="5">
        <v>45760</v>
      </c>
      <c r="I225" s="5">
        <v>3203.2</v>
      </c>
      <c r="J225" s="5">
        <v>1372.8</v>
      </c>
      <c r="L225" s="3" t="s">
        <v>3</v>
      </c>
      <c r="M225" s="3">
        <v>12</v>
      </c>
      <c r="N225" s="3">
        <v>0</v>
      </c>
      <c r="O225" s="3">
        <v>2</v>
      </c>
      <c r="P225" s="3">
        <f>IF(Table1[[#This Row],[Termination Date]]&gt;0,0,1)</f>
        <v>1</v>
      </c>
      <c r="Q225" s="3">
        <f>IF(Table1[[#This Row],[Termination Date]]&gt;0,1,0)</f>
        <v>0</v>
      </c>
      <c r="R225" s="3">
        <f>IF(Table1[[#This Row],[Hire Date]]&gt;=DATE(2022,1,1),1,0)</f>
        <v>0</v>
      </c>
      <c r="S225" s="3">
        <f>IF(Table1[[#This Row],[Termination Date]]&gt;=DATE(2022,1,1),1,0)</f>
        <v>0</v>
      </c>
    </row>
    <row r="226" spans="1:19" x14ac:dyDescent="0.2">
      <c r="A226" s="3" t="s">
        <v>64</v>
      </c>
      <c r="B226" s="4">
        <v>43217.5</v>
      </c>
      <c r="C226" s="4" t="s">
        <v>133</v>
      </c>
      <c r="D226" s="4" t="s">
        <v>136</v>
      </c>
      <c r="F226" s="4" t="s">
        <v>117</v>
      </c>
      <c r="G226" s="3">
        <f>YEAR(Table1[[#This Row],[Hire Date]])</f>
        <v>2018</v>
      </c>
      <c r="H226" s="5">
        <v>58320</v>
      </c>
      <c r="I226" s="5">
        <v>4665.6000000000004</v>
      </c>
      <c r="J226" s="5">
        <v>2916</v>
      </c>
      <c r="L226" s="3" t="s">
        <v>5</v>
      </c>
      <c r="M226" s="3">
        <v>14</v>
      </c>
      <c r="N226" s="3">
        <v>8</v>
      </c>
      <c r="O226" s="3">
        <v>5</v>
      </c>
      <c r="P226" s="3">
        <f>IF(Table1[[#This Row],[Termination Date]]&gt;0,0,1)</f>
        <v>1</v>
      </c>
      <c r="Q226" s="3">
        <f>IF(Table1[[#This Row],[Termination Date]]&gt;0,1,0)</f>
        <v>0</v>
      </c>
      <c r="R226" s="3">
        <f>IF(Table1[[#This Row],[Hire Date]]&gt;=DATE(2022,1,1),1,0)</f>
        <v>0</v>
      </c>
      <c r="S226" s="3">
        <f>IF(Table1[[#This Row],[Termination Date]]&gt;=DATE(2022,1,1),1,0)</f>
        <v>0</v>
      </c>
    </row>
    <row r="227" spans="1:19" x14ac:dyDescent="0.2">
      <c r="A227" s="3" t="s">
        <v>75</v>
      </c>
      <c r="B227" s="4">
        <v>43258.5</v>
      </c>
      <c r="C227" s="4" t="s">
        <v>131</v>
      </c>
      <c r="D227" s="4" t="s">
        <v>134</v>
      </c>
      <c r="F227" s="4" t="s">
        <v>117</v>
      </c>
      <c r="G227" s="3">
        <f>YEAR(Table1[[#This Row],[Hire Date]])</f>
        <v>2018</v>
      </c>
      <c r="H227" s="5">
        <v>65720</v>
      </c>
      <c r="I227" s="5">
        <v>3943.2</v>
      </c>
      <c r="J227" s="5">
        <v>657.2</v>
      </c>
      <c r="L227" s="3" t="s">
        <v>10</v>
      </c>
      <c r="M227" s="3">
        <v>15</v>
      </c>
      <c r="N227" s="3">
        <v>4</v>
      </c>
      <c r="O227" s="3">
        <v>2</v>
      </c>
      <c r="P227" s="3">
        <f>IF(Table1[[#This Row],[Termination Date]]&gt;0,0,1)</f>
        <v>1</v>
      </c>
      <c r="Q227" s="3">
        <f>IF(Table1[[#This Row],[Termination Date]]&gt;0,1,0)</f>
        <v>0</v>
      </c>
      <c r="R227" s="3">
        <f>IF(Table1[[#This Row],[Hire Date]]&gt;=DATE(2022,1,1),1,0)</f>
        <v>0</v>
      </c>
      <c r="S227" s="3">
        <f>IF(Table1[[#This Row],[Termination Date]]&gt;=DATE(2022,1,1),1,0)</f>
        <v>0</v>
      </c>
    </row>
    <row r="228" spans="1:19" x14ac:dyDescent="0.2">
      <c r="A228" s="3" t="s">
        <v>23</v>
      </c>
      <c r="B228" s="4">
        <v>43259.5</v>
      </c>
      <c r="C228" s="4" t="s">
        <v>132</v>
      </c>
      <c r="D228" s="4" t="s">
        <v>135</v>
      </c>
      <c r="F228" s="4" t="s">
        <v>117</v>
      </c>
      <c r="G228" s="3">
        <f>YEAR(Table1[[#This Row],[Hire Date]])</f>
        <v>2018</v>
      </c>
      <c r="H228" s="5">
        <v>29430</v>
      </c>
      <c r="I228" s="5">
        <v>3237.3</v>
      </c>
      <c r="J228" s="5">
        <v>882.9</v>
      </c>
      <c r="L228" s="3" t="s">
        <v>4</v>
      </c>
      <c r="M228" s="3">
        <v>14</v>
      </c>
      <c r="N228" s="3">
        <v>6</v>
      </c>
      <c r="O228" s="3">
        <v>4</v>
      </c>
      <c r="P228" s="3">
        <f>IF(Table1[[#This Row],[Termination Date]]&gt;0,0,1)</f>
        <v>1</v>
      </c>
      <c r="Q228" s="3">
        <f>IF(Table1[[#This Row],[Termination Date]]&gt;0,1,0)</f>
        <v>0</v>
      </c>
      <c r="R228" s="3">
        <f>IF(Table1[[#This Row],[Hire Date]]&gt;=DATE(2022,1,1),1,0)</f>
        <v>0</v>
      </c>
      <c r="S228" s="3">
        <f>IF(Table1[[#This Row],[Termination Date]]&gt;=DATE(2022,1,1),1,0)</f>
        <v>0</v>
      </c>
    </row>
    <row r="229" spans="1:19" x14ac:dyDescent="0.2">
      <c r="A229" s="3" t="s">
        <v>54</v>
      </c>
      <c r="B229" s="4">
        <v>43313.5</v>
      </c>
      <c r="C229" s="4" t="s">
        <v>124</v>
      </c>
      <c r="D229" s="4" t="s">
        <v>128</v>
      </c>
      <c r="F229" s="4" t="s">
        <v>117</v>
      </c>
      <c r="G229" s="3">
        <f>YEAR(Table1[[#This Row],[Hire Date]])</f>
        <v>2018</v>
      </c>
      <c r="H229" s="5">
        <v>52320</v>
      </c>
      <c r="I229" s="5">
        <v>4708.8</v>
      </c>
      <c r="J229" s="5">
        <v>2092.8000000000002</v>
      </c>
      <c r="L229" s="3" t="s">
        <v>3</v>
      </c>
      <c r="M229" s="3">
        <v>15</v>
      </c>
      <c r="N229" s="3">
        <v>3</v>
      </c>
      <c r="O229" s="3">
        <v>4</v>
      </c>
      <c r="P229" s="3">
        <f>IF(Table1[[#This Row],[Termination Date]]&gt;0,0,1)</f>
        <v>1</v>
      </c>
      <c r="Q229" s="3">
        <f>IF(Table1[[#This Row],[Termination Date]]&gt;0,1,0)</f>
        <v>0</v>
      </c>
      <c r="R229" s="3">
        <f>IF(Table1[[#This Row],[Hire Date]]&gt;=DATE(2022,1,1),1,0)</f>
        <v>0</v>
      </c>
      <c r="S229" s="3">
        <f>IF(Table1[[#This Row],[Termination Date]]&gt;=DATE(2022,1,1),1,0)</f>
        <v>0</v>
      </c>
    </row>
    <row r="230" spans="1:19" x14ac:dyDescent="0.2">
      <c r="A230" s="3" t="s">
        <v>92</v>
      </c>
      <c r="B230" s="4">
        <v>43423.5</v>
      </c>
      <c r="C230" s="4" t="s">
        <v>124</v>
      </c>
      <c r="D230" s="4" t="s">
        <v>128</v>
      </c>
      <c r="F230" s="4" t="s">
        <v>117</v>
      </c>
      <c r="G230" s="3">
        <f>YEAR(Table1[[#This Row],[Hire Date]])</f>
        <v>2018</v>
      </c>
      <c r="H230" s="5">
        <v>75920</v>
      </c>
      <c r="I230" s="5">
        <v>9110.4</v>
      </c>
      <c r="J230" s="5">
        <v>2277.6</v>
      </c>
      <c r="L230" s="3" t="s">
        <v>11</v>
      </c>
      <c r="M230" s="3">
        <v>10</v>
      </c>
      <c r="N230" s="3">
        <v>4</v>
      </c>
      <c r="O230" s="3">
        <v>3</v>
      </c>
      <c r="P230" s="3">
        <f>IF(Table1[[#This Row],[Termination Date]]&gt;0,0,1)</f>
        <v>1</v>
      </c>
      <c r="Q230" s="3">
        <f>IF(Table1[[#This Row],[Termination Date]]&gt;0,1,0)</f>
        <v>0</v>
      </c>
      <c r="R230" s="3">
        <f>IF(Table1[[#This Row],[Hire Date]]&gt;=DATE(2022,1,1),1,0)</f>
        <v>0</v>
      </c>
      <c r="S230" s="3">
        <f>IF(Table1[[#This Row],[Termination Date]]&gt;=DATE(2022,1,1),1,0)</f>
        <v>0</v>
      </c>
    </row>
    <row r="231" spans="1:19" x14ac:dyDescent="0.2">
      <c r="A231" s="3" t="s">
        <v>97</v>
      </c>
      <c r="B231" s="4">
        <v>43426.5</v>
      </c>
      <c r="C231" s="4" t="s">
        <v>124</v>
      </c>
      <c r="D231" s="4" t="s">
        <v>128</v>
      </c>
      <c r="F231" s="4" t="s">
        <v>117</v>
      </c>
      <c r="G231" s="3">
        <f>YEAR(Table1[[#This Row],[Hire Date]])</f>
        <v>2018</v>
      </c>
      <c r="H231" s="5">
        <v>84700</v>
      </c>
      <c r="I231" s="5">
        <v>9317</v>
      </c>
      <c r="J231" s="5">
        <v>1694</v>
      </c>
      <c r="L231" s="3" t="s">
        <v>10</v>
      </c>
      <c r="M231" s="3">
        <v>10</v>
      </c>
      <c r="N231" s="3">
        <v>5</v>
      </c>
      <c r="O231" s="3">
        <v>2</v>
      </c>
      <c r="P231" s="3">
        <f>IF(Table1[[#This Row],[Termination Date]]&gt;0,0,1)</f>
        <v>1</v>
      </c>
      <c r="Q231" s="3">
        <f>IF(Table1[[#This Row],[Termination Date]]&gt;0,1,0)</f>
        <v>0</v>
      </c>
      <c r="R231" s="3">
        <f>IF(Table1[[#This Row],[Hire Date]]&gt;=DATE(2022,1,1),1,0)</f>
        <v>0</v>
      </c>
      <c r="S231" s="3">
        <f>IF(Table1[[#This Row],[Termination Date]]&gt;=DATE(2022,1,1),1,0)</f>
        <v>0</v>
      </c>
    </row>
    <row r="232" spans="1:19" x14ac:dyDescent="0.2">
      <c r="A232" s="3" t="s">
        <v>55</v>
      </c>
      <c r="B232" s="4">
        <v>43510.5</v>
      </c>
      <c r="C232" s="4" t="s">
        <v>130</v>
      </c>
      <c r="D232" s="4" t="s">
        <v>137</v>
      </c>
      <c r="F232" s="4" t="s">
        <v>117</v>
      </c>
      <c r="G232" s="3">
        <f>YEAR(Table1[[#This Row],[Hire Date]])</f>
        <v>2019</v>
      </c>
      <c r="H232" s="5">
        <v>51360</v>
      </c>
      <c r="I232" s="5">
        <v>3595.2</v>
      </c>
      <c r="J232" s="5">
        <v>2568</v>
      </c>
      <c r="L232" s="3" t="s">
        <v>5</v>
      </c>
      <c r="M232" s="3">
        <v>13</v>
      </c>
      <c r="N232" s="3">
        <v>2</v>
      </c>
      <c r="O232" s="3">
        <v>3</v>
      </c>
      <c r="P232" s="3">
        <f>IF(Table1[[#This Row],[Termination Date]]&gt;0,0,1)</f>
        <v>1</v>
      </c>
      <c r="Q232" s="3">
        <f>IF(Table1[[#This Row],[Termination Date]]&gt;0,1,0)</f>
        <v>0</v>
      </c>
      <c r="R232" s="3">
        <f>IF(Table1[[#This Row],[Hire Date]]&gt;=DATE(2022,1,1),1,0)</f>
        <v>0</v>
      </c>
      <c r="S232" s="3">
        <f>IF(Table1[[#This Row],[Termination Date]]&gt;=DATE(2022,1,1),1,0)</f>
        <v>0</v>
      </c>
    </row>
    <row r="233" spans="1:19" x14ac:dyDescent="0.2">
      <c r="A233" s="3" t="s">
        <v>105</v>
      </c>
      <c r="B233" s="4">
        <v>43528.5</v>
      </c>
      <c r="C233" s="4" t="s">
        <v>131</v>
      </c>
      <c r="D233" s="4" t="s">
        <v>134</v>
      </c>
      <c r="F233" s="4" t="s">
        <v>117</v>
      </c>
      <c r="G233" s="3">
        <f>YEAR(Table1[[#This Row],[Hire Date]])</f>
        <v>2019</v>
      </c>
      <c r="H233" s="5">
        <v>91350</v>
      </c>
      <c r="I233" s="5">
        <v>7308</v>
      </c>
      <c r="J233" s="5">
        <v>913.5</v>
      </c>
      <c r="L233" s="3" t="s">
        <v>6</v>
      </c>
      <c r="M233" s="3">
        <v>10</v>
      </c>
      <c r="N233" s="3">
        <v>5</v>
      </c>
      <c r="O233" s="3">
        <v>4</v>
      </c>
      <c r="P233" s="3">
        <f>IF(Table1[[#This Row],[Termination Date]]&gt;0,0,1)</f>
        <v>1</v>
      </c>
      <c r="Q233" s="3">
        <f>IF(Table1[[#This Row],[Termination Date]]&gt;0,1,0)</f>
        <v>0</v>
      </c>
      <c r="R233" s="3">
        <f>IF(Table1[[#This Row],[Hire Date]]&gt;=DATE(2022,1,1),1,0)</f>
        <v>0</v>
      </c>
      <c r="S233" s="3">
        <f>IF(Table1[[#This Row],[Termination Date]]&gt;=DATE(2022,1,1),1,0)</f>
        <v>0</v>
      </c>
    </row>
    <row r="234" spans="1:19" x14ac:dyDescent="0.2">
      <c r="A234" s="3" t="s">
        <v>95</v>
      </c>
      <c r="B234" s="4">
        <v>43533.5</v>
      </c>
      <c r="C234" s="4" t="s">
        <v>132</v>
      </c>
      <c r="D234" s="4" t="s">
        <v>135</v>
      </c>
      <c r="F234" s="4" t="s">
        <v>117</v>
      </c>
      <c r="G234" s="3">
        <f>YEAR(Table1[[#This Row],[Hire Date]])</f>
        <v>2019</v>
      </c>
      <c r="H234" s="5">
        <v>80560</v>
      </c>
      <c r="I234" s="5">
        <v>9667.2000000000007</v>
      </c>
      <c r="J234" s="5">
        <v>4028</v>
      </c>
      <c r="L234" s="3" t="s">
        <v>10</v>
      </c>
      <c r="M234" s="3">
        <v>11</v>
      </c>
      <c r="N234" s="3">
        <v>10</v>
      </c>
      <c r="O234" s="3">
        <v>3</v>
      </c>
      <c r="P234" s="3">
        <f>IF(Table1[[#This Row],[Termination Date]]&gt;0,0,1)</f>
        <v>1</v>
      </c>
      <c r="Q234" s="3">
        <f>IF(Table1[[#This Row],[Termination Date]]&gt;0,1,0)</f>
        <v>0</v>
      </c>
      <c r="R234" s="3">
        <f>IF(Table1[[#This Row],[Hire Date]]&gt;=DATE(2022,1,1),1,0)</f>
        <v>0</v>
      </c>
      <c r="S234" s="3">
        <f>IF(Table1[[#This Row],[Termination Date]]&gt;=DATE(2022,1,1),1,0)</f>
        <v>0</v>
      </c>
    </row>
    <row r="235" spans="1:19" x14ac:dyDescent="0.2">
      <c r="A235" s="3" t="s">
        <v>102</v>
      </c>
      <c r="B235" s="4">
        <v>43549.5</v>
      </c>
      <c r="C235" s="4" t="s">
        <v>133</v>
      </c>
      <c r="D235" s="4" t="s">
        <v>136</v>
      </c>
      <c r="E235" s="4">
        <v>44138.5</v>
      </c>
      <c r="F235" s="4" t="s">
        <v>117</v>
      </c>
      <c r="G235" s="3">
        <f>YEAR(Table1[[#This Row],[Hire Date]])</f>
        <v>2019</v>
      </c>
      <c r="H235" s="5">
        <v>92650</v>
      </c>
      <c r="I235" s="5">
        <v>8338.5</v>
      </c>
      <c r="J235" s="5">
        <v>1853</v>
      </c>
      <c r="L235" s="3" t="s">
        <v>11</v>
      </c>
      <c r="M235" s="3">
        <v>11</v>
      </c>
      <c r="N235" s="3">
        <v>1</v>
      </c>
      <c r="O235" s="3">
        <v>3</v>
      </c>
      <c r="P235" s="3">
        <f>IF(Table1[[#This Row],[Termination Date]]&gt;0,0,1)</f>
        <v>0</v>
      </c>
      <c r="Q235" s="3">
        <f>IF(Table1[[#This Row],[Termination Date]]&gt;0,1,0)</f>
        <v>1</v>
      </c>
      <c r="R235" s="3">
        <f>IF(Table1[[#This Row],[Hire Date]]&gt;=DATE(2022,1,1),1,0)</f>
        <v>0</v>
      </c>
      <c r="S235" s="3">
        <f>IF(Table1[[#This Row],[Termination Date]]&gt;=DATE(2022,1,1),1,0)</f>
        <v>0</v>
      </c>
    </row>
    <row r="236" spans="1:19" x14ac:dyDescent="0.2">
      <c r="A236" s="3" t="s">
        <v>76</v>
      </c>
      <c r="B236" s="4">
        <v>43590.5</v>
      </c>
      <c r="C236" s="4" t="s">
        <v>124</v>
      </c>
      <c r="D236" s="4" t="s">
        <v>128</v>
      </c>
      <c r="F236" s="4" t="s">
        <v>117</v>
      </c>
      <c r="G236" s="3">
        <f>YEAR(Table1[[#This Row],[Hire Date]])</f>
        <v>2019</v>
      </c>
      <c r="H236" s="5">
        <v>65720</v>
      </c>
      <c r="I236" s="5">
        <v>4600.3999999999996</v>
      </c>
      <c r="J236" s="5">
        <v>657.2</v>
      </c>
      <c r="L236" s="3" t="s">
        <v>3</v>
      </c>
      <c r="M236" s="3">
        <v>11</v>
      </c>
      <c r="N236" s="3">
        <v>4</v>
      </c>
      <c r="O236" s="3">
        <v>2</v>
      </c>
      <c r="P236" s="3">
        <f>IF(Table1[[#This Row],[Termination Date]]&gt;0,0,1)</f>
        <v>1</v>
      </c>
      <c r="Q236" s="3">
        <f>IF(Table1[[#This Row],[Termination Date]]&gt;0,1,0)</f>
        <v>0</v>
      </c>
      <c r="R236" s="3">
        <f>IF(Table1[[#This Row],[Hire Date]]&gt;=DATE(2022,1,1),1,0)</f>
        <v>0</v>
      </c>
      <c r="S236" s="3">
        <f>IF(Table1[[#This Row],[Termination Date]]&gt;=DATE(2022,1,1),1,0)</f>
        <v>0</v>
      </c>
    </row>
    <row r="237" spans="1:19" x14ac:dyDescent="0.2">
      <c r="A237" s="3" t="s">
        <v>51</v>
      </c>
      <c r="B237" s="4">
        <v>43605.5</v>
      </c>
      <c r="C237" s="4" t="s">
        <v>124</v>
      </c>
      <c r="D237" s="4" t="s">
        <v>128</v>
      </c>
      <c r="F237" s="4" t="s">
        <v>117</v>
      </c>
      <c r="G237" s="3">
        <f>YEAR(Table1[[#This Row],[Hire Date]])</f>
        <v>2019</v>
      </c>
      <c r="H237" s="5">
        <v>51060</v>
      </c>
      <c r="I237" s="5">
        <v>3574.2</v>
      </c>
      <c r="J237" s="5">
        <v>0</v>
      </c>
      <c r="K237" s="5">
        <v>79000</v>
      </c>
      <c r="L237" s="3" t="s">
        <v>1</v>
      </c>
      <c r="M237" s="3">
        <v>14</v>
      </c>
      <c r="N237" s="3">
        <v>8</v>
      </c>
      <c r="O237" s="3">
        <v>3</v>
      </c>
      <c r="P237" s="3">
        <f>IF(Table1[[#This Row],[Termination Date]]&gt;0,0,1)</f>
        <v>1</v>
      </c>
      <c r="Q237" s="3">
        <f>IF(Table1[[#This Row],[Termination Date]]&gt;0,1,0)</f>
        <v>0</v>
      </c>
      <c r="R237" s="3">
        <f>IF(Table1[[#This Row],[Hire Date]]&gt;=DATE(2022,1,1),1,0)</f>
        <v>0</v>
      </c>
      <c r="S237" s="3">
        <f>IF(Table1[[#This Row],[Termination Date]]&gt;=DATE(2022,1,1),1,0)</f>
        <v>0</v>
      </c>
    </row>
    <row r="238" spans="1:19" x14ac:dyDescent="0.2">
      <c r="A238" s="3" t="s">
        <v>91</v>
      </c>
      <c r="B238" s="4">
        <v>43681.5</v>
      </c>
      <c r="C238" s="4" t="s">
        <v>124</v>
      </c>
      <c r="D238" s="4" t="s">
        <v>128</v>
      </c>
      <c r="F238" s="4" t="s">
        <v>117</v>
      </c>
      <c r="G238" s="3">
        <f>YEAR(Table1[[#This Row],[Hire Date]])</f>
        <v>2019</v>
      </c>
      <c r="H238" s="5">
        <v>75600</v>
      </c>
      <c r="I238" s="5">
        <v>3780</v>
      </c>
      <c r="J238" s="5">
        <v>1512</v>
      </c>
      <c r="L238" s="3" t="s">
        <v>5</v>
      </c>
      <c r="M238" s="3">
        <v>11</v>
      </c>
      <c r="N238" s="3">
        <v>5</v>
      </c>
      <c r="O238" s="3">
        <v>4</v>
      </c>
      <c r="P238" s="3">
        <f>IF(Table1[[#This Row],[Termination Date]]&gt;0,0,1)</f>
        <v>1</v>
      </c>
      <c r="Q238" s="3">
        <f>IF(Table1[[#This Row],[Termination Date]]&gt;0,1,0)</f>
        <v>0</v>
      </c>
      <c r="R238" s="3">
        <f>IF(Table1[[#This Row],[Hire Date]]&gt;=DATE(2022,1,1),1,0)</f>
        <v>0</v>
      </c>
      <c r="S238" s="3">
        <f>IF(Table1[[#This Row],[Termination Date]]&gt;=DATE(2022,1,1),1,0)</f>
        <v>0</v>
      </c>
    </row>
    <row r="239" spans="1:19" x14ac:dyDescent="0.2">
      <c r="A239" s="3" t="s">
        <v>26</v>
      </c>
      <c r="B239" s="4">
        <v>43733.5</v>
      </c>
      <c r="C239" s="4" t="s">
        <v>124</v>
      </c>
      <c r="D239" s="4" t="s">
        <v>128</v>
      </c>
      <c r="F239" s="4" t="s">
        <v>117</v>
      </c>
      <c r="G239" s="3">
        <f>YEAR(Table1[[#This Row],[Hire Date]])</f>
        <v>2019</v>
      </c>
      <c r="H239" s="5">
        <v>29680</v>
      </c>
      <c r="I239" s="5">
        <v>1780.8</v>
      </c>
      <c r="J239" s="5">
        <v>890.4</v>
      </c>
      <c r="L239" s="3" t="s">
        <v>2</v>
      </c>
      <c r="M239" s="3">
        <v>15</v>
      </c>
      <c r="N239" s="3">
        <v>7</v>
      </c>
      <c r="O239" s="3">
        <v>3</v>
      </c>
      <c r="P239" s="3">
        <f>IF(Table1[[#This Row],[Termination Date]]&gt;0,0,1)</f>
        <v>1</v>
      </c>
      <c r="Q239" s="3">
        <f>IF(Table1[[#This Row],[Termination Date]]&gt;0,1,0)</f>
        <v>0</v>
      </c>
      <c r="R239" s="3">
        <f>IF(Table1[[#This Row],[Hire Date]]&gt;=DATE(2022,1,1),1,0)</f>
        <v>0</v>
      </c>
      <c r="S239" s="3">
        <f>IF(Table1[[#This Row],[Termination Date]]&gt;=DATE(2022,1,1),1,0)</f>
        <v>0</v>
      </c>
    </row>
    <row r="240" spans="1:19" x14ac:dyDescent="0.2">
      <c r="A240" s="3" t="s">
        <v>41</v>
      </c>
      <c r="B240" s="4">
        <v>43757.5</v>
      </c>
      <c r="C240" s="4" t="s">
        <v>124</v>
      </c>
      <c r="D240" s="4" t="s">
        <v>128</v>
      </c>
      <c r="F240" s="4" t="s">
        <v>117</v>
      </c>
      <c r="G240" s="3">
        <f>YEAR(Table1[[#This Row],[Hire Date]])</f>
        <v>2019</v>
      </c>
      <c r="H240" s="5">
        <v>41600</v>
      </c>
      <c r="I240" s="5">
        <v>4160</v>
      </c>
      <c r="J240" s="5">
        <v>0</v>
      </c>
      <c r="L240" s="3" t="s">
        <v>6</v>
      </c>
      <c r="M240" s="3">
        <v>12</v>
      </c>
      <c r="N240" s="3">
        <v>11</v>
      </c>
      <c r="O240" s="3">
        <v>2</v>
      </c>
      <c r="P240" s="3">
        <f>IF(Table1[[#This Row],[Termination Date]]&gt;0,0,1)</f>
        <v>1</v>
      </c>
      <c r="Q240" s="3">
        <f>IF(Table1[[#This Row],[Termination Date]]&gt;0,1,0)</f>
        <v>0</v>
      </c>
      <c r="R240" s="3">
        <f>IF(Table1[[#This Row],[Hire Date]]&gt;=DATE(2022,1,1),1,0)</f>
        <v>0</v>
      </c>
      <c r="S240" s="3">
        <f>IF(Table1[[#This Row],[Termination Date]]&gt;=DATE(2022,1,1),1,0)</f>
        <v>0</v>
      </c>
    </row>
    <row r="241" spans="1:19" x14ac:dyDescent="0.2">
      <c r="A241" s="3" t="s">
        <v>59</v>
      </c>
      <c r="B241" s="4">
        <v>43820.5</v>
      </c>
      <c r="C241" s="4" t="s">
        <v>124</v>
      </c>
      <c r="D241" s="4" t="s">
        <v>128</v>
      </c>
      <c r="F241" s="4" t="s">
        <v>117</v>
      </c>
      <c r="G241" s="3">
        <f>YEAR(Table1[[#This Row],[Hire Date]])</f>
        <v>2019</v>
      </c>
      <c r="H241" s="5">
        <v>54080</v>
      </c>
      <c r="I241" s="5">
        <v>4867.2</v>
      </c>
      <c r="J241" s="5">
        <v>2163.1999999999998</v>
      </c>
      <c r="L241" s="3" t="s">
        <v>10</v>
      </c>
      <c r="M241" s="3">
        <v>15</v>
      </c>
      <c r="N241" s="3">
        <v>5</v>
      </c>
      <c r="O241" s="3">
        <v>5</v>
      </c>
      <c r="P241" s="3">
        <f>IF(Table1[[#This Row],[Termination Date]]&gt;0,0,1)</f>
        <v>1</v>
      </c>
      <c r="Q241" s="3">
        <f>IF(Table1[[#This Row],[Termination Date]]&gt;0,1,0)</f>
        <v>0</v>
      </c>
      <c r="R241" s="3">
        <f>IF(Table1[[#This Row],[Hire Date]]&gt;=DATE(2022,1,1),1,0)</f>
        <v>0</v>
      </c>
      <c r="S241" s="3">
        <f>IF(Table1[[#This Row],[Termination Date]]&gt;=DATE(2022,1,1),1,0)</f>
        <v>0</v>
      </c>
    </row>
    <row r="242" spans="1:19" x14ac:dyDescent="0.2">
      <c r="A242" s="3" t="s">
        <v>35</v>
      </c>
      <c r="B242" s="4">
        <v>43839.5</v>
      </c>
      <c r="C242" s="4" t="s">
        <v>124</v>
      </c>
      <c r="D242" s="4" t="s">
        <v>128</v>
      </c>
      <c r="F242" s="4" t="s">
        <v>117</v>
      </c>
      <c r="G242" s="3">
        <f>YEAR(Table1[[#This Row],[Hire Date]])</f>
        <v>2020</v>
      </c>
      <c r="H242" s="5">
        <v>35000</v>
      </c>
      <c r="I242" s="5">
        <v>2100</v>
      </c>
      <c r="J242" s="5">
        <v>350</v>
      </c>
      <c r="L242" s="3" t="s">
        <v>5</v>
      </c>
      <c r="M242" s="3">
        <v>15</v>
      </c>
      <c r="N242" s="3">
        <v>6</v>
      </c>
      <c r="O242" s="3">
        <v>3</v>
      </c>
      <c r="P242" s="3">
        <f>IF(Table1[[#This Row],[Termination Date]]&gt;0,0,1)</f>
        <v>1</v>
      </c>
      <c r="Q242" s="3">
        <f>IF(Table1[[#This Row],[Termination Date]]&gt;0,1,0)</f>
        <v>0</v>
      </c>
      <c r="R242" s="3">
        <f>IF(Table1[[#This Row],[Hire Date]]&gt;=DATE(2022,1,1),1,0)</f>
        <v>0</v>
      </c>
      <c r="S242" s="3">
        <f>IF(Table1[[#This Row],[Termination Date]]&gt;=DATE(2022,1,1),1,0)</f>
        <v>0</v>
      </c>
    </row>
    <row r="243" spans="1:19" x14ac:dyDescent="0.2">
      <c r="A243" s="3" t="s">
        <v>103</v>
      </c>
      <c r="B243" s="4">
        <v>43863.5</v>
      </c>
      <c r="C243" s="4" t="s">
        <v>130</v>
      </c>
      <c r="D243" s="4" t="s">
        <v>137</v>
      </c>
      <c r="F243" s="4" t="s">
        <v>117</v>
      </c>
      <c r="G243" s="3">
        <f>YEAR(Table1[[#This Row],[Hire Date]])</f>
        <v>2020</v>
      </c>
      <c r="H243" s="5">
        <v>85000</v>
      </c>
      <c r="I243" s="5">
        <v>7650</v>
      </c>
      <c r="J243" s="5">
        <v>0</v>
      </c>
      <c r="L243" s="3" t="s">
        <v>11</v>
      </c>
      <c r="M243" s="3">
        <v>10</v>
      </c>
      <c r="N243" s="3">
        <v>7</v>
      </c>
      <c r="O243" s="3">
        <v>2</v>
      </c>
      <c r="P243" s="3">
        <f>IF(Table1[[#This Row],[Termination Date]]&gt;0,0,1)</f>
        <v>1</v>
      </c>
      <c r="Q243" s="3">
        <f>IF(Table1[[#This Row],[Termination Date]]&gt;0,1,0)</f>
        <v>0</v>
      </c>
      <c r="R243" s="3">
        <f>IF(Table1[[#This Row],[Hire Date]]&gt;=DATE(2022,1,1),1,0)</f>
        <v>0</v>
      </c>
      <c r="S243" s="3">
        <f>IF(Table1[[#This Row],[Termination Date]]&gt;=DATE(2022,1,1),1,0)</f>
        <v>0</v>
      </c>
    </row>
    <row r="244" spans="1:19" x14ac:dyDescent="0.2">
      <c r="A244" s="3" t="s">
        <v>65</v>
      </c>
      <c r="B244" s="4">
        <v>43889.5</v>
      </c>
      <c r="C244" s="4" t="s">
        <v>131</v>
      </c>
      <c r="D244" s="4" t="s">
        <v>134</v>
      </c>
      <c r="F244" s="4" t="s">
        <v>117</v>
      </c>
      <c r="G244" s="3">
        <f>YEAR(Table1[[#This Row],[Hire Date]])</f>
        <v>2020</v>
      </c>
      <c r="H244" s="5">
        <v>54000</v>
      </c>
      <c r="I244" s="5">
        <v>3780</v>
      </c>
      <c r="J244" s="5">
        <v>2700</v>
      </c>
      <c r="L244" s="3" t="s">
        <v>10</v>
      </c>
      <c r="M244" s="3">
        <v>14</v>
      </c>
      <c r="N244" s="3">
        <v>2</v>
      </c>
      <c r="O244" s="3">
        <v>5</v>
      </c>
      <c r="P244" s="3">
        <f>IF(Table1[[#This Row],[Termination Date]]&gt;0,0,1)</f>
        <v>1</v>
      </c>
      <c r="Q244" s="3">
        <f>IF(Table1[[#This Row],[Termination Date]]&gt;0,1,0)</f>
        <v>0</v>
      </c>
      <c r="R244" s="3">
        <f>IF(Table1[[#This Row],[Hire Date]]&gt;=DATE(2022,1,1),1,0)</f>
        <v>0</v>
      </c>
      <c r="S244" s="3">
        <f>IF(Table1[[#This Row],[Termination Date]]&gt;=DATE(2022,1,1),1,0)</f>
        <v>0</v>
      </c>
    </row>
    <row r="245" spans="1:19" x14ac:dyDescent="0.2">
      <c r="A245" s="3" t="s">
        <v>24</v>
      </c>
      <c r="B245" s="4">
        <v>43890.5</v>
      </c>
      <c r="C245" s="4" t="s">
        <v>132</v>
      </c>
      <c r="D245" s="4" t="s">
        <v>135</v>
      </c>
      <c r="F245" s="4" t="s">
        <v>117</v>
      </c>
      <c r="G245" s="3">
        <f>YEAR(Table1[[#This Row],[Hire Date]])</f>
        <v>2020</v>
      </c>
      <c r="H245" s="5">
        <v>27000</v>
      </c>
      <c r="I245" s="5">
        <v>2700</v>
      </c>
      <c r="J245" s="5">
        <v>1350</v>
      </c>
      <c r="L245" s="3" t="s">
        <v>4</v>
      </c>
      <c r="M245" s="3">
        <v>10</v>
      </c>
      <c r="N245" s="3">
        <v>6</v>
      </c>
      <c r="O245" s="3">
        <v>4</v>
      </c>
      <c r="P245" s="3">
        <f>IF(Table1[[#This Row],[Termination Date]]&gt;0,0,1)</f>
        <v>1</v>
      </c>
      <c r="Q245" s="3">
        <f>IF(Table1[[#This Row],[Termination Date]]&gt;0,1,0)</f>
        <v>0</v>
      </c>
      <c r="R245" s="3">
        <f>IF(Table1[[#This Row],[Hire Date]]&gt;=DATE(2022,1,1),1,0)</f>
        <v>0</v>
      </c>
      <c r="S245" s="3">
        <f>IF(Table1[[#This Row],[Termination Date]]&gt;=DATE(2022,1,1),1,0)</f>
        <v>0</v>
      </c>
    </row>
    <row r="246" spans="1:19" x14ac:dyDescent="0.2">
      <c r="A246" s="3" t="s">
        <v>37</v>
      </c>
      <c r="B246" s="4">
        <v>43922.5</v>
      </c>
      <c r="C246" s="4" t="s">
        <v>133</v>
      </c>
      <c r="D246" s="4" t="s">
        <v>136</v>
      </c>
      <c r="F246" s="4" t="s">
        <v>117</v>
      </c>
      <c r="G246" s="3">
        <f>YEAR(Table1[[#This Row],[Hire Date]])</f>
        <v>2020</v>
      </c>
      <c r="H246" s="5">
        <v>35000</v>
      </c>
      <c r="I246" s="5">
        <v>3850</v>
      </c>
      <c r="J246" s="5">
        <v>0</v>
      </c>
      <c r="K246" s="5">
        <v>25000</v>
      </c>
      <c r="L246" s="3" t="s">
        <v>1</v>
      </c>
      <c r="M246" s="3">
        <v>12</v>
      </c>
      <c r="N246" s="3">
        <v>3</v>
      </c>
      <c r="O246" s="3">
        <v>5</v>
      </c>
      <c r="P246" s="3">
        <f>IF(Table1[[#This Row],[Termination Date]]&gt;0,0,1)</f>
        <v>1</v>
      </c>
      <c r="Q246" s="3">
        <f>IF(Table1[[#This Row],[Termination Date]]&gt;0,1,0)</f>
        <v>0</v>
      </c>
      <c r="R246" s="3">
        <f>IF(Table1[[#This Row],[Hire Date]]&gt;=DATE(2022,1,1),1,0)</f>
        <v>0</v>
      </c>
      <c r="S246" s="3">
        <f>IF(Table1[[#This Row],[Termination Date]]&gt;=DATE(2022,1,1),1,0)</f>
        <v>0</v>
      </c>
    </row>
    <row r="247" spans="1:19" x14ac:dyDescent="0.2">
      <c r="A247" s="3" t="s">
        <v>84</v>
      </c>
      <c r="B247" s="4">
        <v>43937.5</v>
      </c>
      <c r="C247" s="4" t="s">
        <v>124</v>
      </c>
      <c r="D247" s="4" t="s">
        <v>128</v>
      </c>
      <c r="F247" s="4" t="s">
        <v>117</v>
      </c>
      <c r="G247" s="3">
        <f>YEAR(Table1[[#This Row],[Hire Date]])</f>
        <v>2020</v>
      </c>
      <c r="H247" s="5">
        <v>65000</v>
      </c>
      <c r="I247" s="5">
        <v>4550</v>
      </c>
      <c r="J247" s="5">
        <v>1300</v>
      </c>
      <c r="L247" s="3" t="s">
        <v>7</v>
      </c>
      <c r="M247" s="3">
        <v>13</v>
      </c>
      <c r="N247" s="3">
        <v>9</v>
      </c>
      <c r="O247" s="3">
        <v>3</v>
      </c>
      <c r="P247" s="3">
        <f>IF(Table1[[#This Row],[Termination Date]]&gt;0,0,1)</f>
        <v>1</v>
      </c>
      <c r="Q247" s="3">
        <f>IF(Table1[[#This Row],[Termination Date]]&gt;0,1,0)</f>
        <v>0</v>
      </c>
      <c r="R247" s="3">
        <f>IF(Table1[[#This Row],[Hire Date]]&gt;=DATE(2022,1,1),1,0)</f>
        <v>0</v>
      </c>
      <c r="S247" s="3">
        <f>IF(Table1[[#This Row],[Termination Date]]&gt;=DATE(2022,1,1),1,0)</f>
        <v>0</v>
      </c>
    </row>
    <row r="248" spans="1:19" x14ac:dyDescent="0.2">
      <c r="A248" s="3" t="s">
        <v>104</v>
      </c>
      <c r="B248" s="4">
        <v>43956.5</v>
      </c>
      <c r="C248" s="4" t="s">
        <v>124</v>
      </c>
      <c r="D248" s="4" t="s">
        <v>128</v>
      </c>
      <c r="F248" s="4" t="s">
        <v>117</v>
      </c>
      <c r="G248" s="3">
        <f>YEAR(Table1[[#This Row],[Hire Date]])</f>
        <v>2020</v>
      </c>
      <c r="H248" s="5">
        <v>85000</v>
      </c>
      <c r="I248" s="5">
        <v>7650</v>
      </c>
      <c r="J248" s="5">
        <v>1700</v>
      </c>
      <c r="L248" s="3" t="s">
        <v>11</v>
      </c>
      <c r="M248" s="3">
        <v>13</v>
      </c>
      <c r="N248" s="3">
        <v>11</v>
      </c>
      <c r="O248" s="3">
        <v>2</v>
      </c>
      <c r="P248" s="3">
        <f>IF(Table1[[#This Row],[Termination Date]]&gt;0,0,1)</f>
        <v>1</v>
      </c>
      <c r="Q248" s="3">
        <f>IF(Table1[[#This Row],[Termination Date]]&gt;0,1,0)</f>
        <v>0</v>
      </c>
      <c r="R248" s="3">
        <f>IF(Table1[[#This Row],[Hire Date]]&gt;=DATE(2022,1,1),1,0)</f>
        <v>0</v>
      </c>
      <c r="S248" s="3">
        <f>IF(Table1[[#This Row],[Termination Date]]&gt;=DATE(2022,1,1),1,0)</f>
        <v>0</v>
      </c>
    </row>
    <row r="249" spans="1:19" x14ac:dyDescent="0.2">
      <c r="A249" s="3" t="s">
        <v>47</v>
      </c>
      <c r="B249" s="4">
        <v>44053.5</v>
      </c>
      <c r="C249" s="4" t="s">
        <v>124</v>
      </c>
      <c r="D249" s="4" t="s">
        <v>128</v>
      </c>
      <c r="F249" s="4" t="s">
        <v>117</v>
      </c>
      <c r="G249" s="3">
        <f>YEAR(Table1[[#This Row],[Hire Date]])</f>
        <v>2020</v>
      </c>
      <c r="H249" s="5">
        <v>44000</v>
      </c>
      <c r="I249" s="5">
        <v>3520</v>
      </c>
      <c r="J249" s="5">
        <v>440</v>
      </c>
      <c r="L249" s="3" t="s">
        <v>3</v>
      </c>
      <c r="M249" s="3">
        <v>15</v>
      </c>
      <c r="N249" s="3">
        <v>8</v>
      </c>
      <c r="O249" s="3">
        <v>4</v>
      </c>
      <c r="P249" s="3">
        <f>IF(Table1[[#This Row],[Termination Date]]&gt;0,0,1)</f>
        <v>1</v>
      </c>
      <c r="Q249" s="3">
        <f>IF(Table1[[#This Row],[Termination Date]]&gt;0,1,0)</f>
        <v>0</v>
      </c>
      <c r="R249" s="3">
        <f>IF(Table1[[#This Row],[Hire Date]]&gt;=DATE(2022,1,1),1,0)</f>
        <v>0</v>
      </c>
      <c r="S249" s="3">
        <f>IF(Table1[[#This Row],[Termination Date]]&gt;=DATE(2022,1,1),1,0)</f>
        <v>0</v>
      </c>
    </row>
    <row r="250" spans="1:19" x14ac:dyDescent="0.2">
      <c r="A250" s="3" t="s">
        <v>108</v>
      </c>
      <c r="B250" s="4">
        <v>44075.5</v>
      </c>
      <c r="C250" s="4" t="s">
        <v>124</v>
      </c>
      <c r="D250" s="4" t="s">
        <v>128</v>
      </c>
      <c r="F250" s="4" t="s">
        <v>117</v>
      </c>
      <c r="G250" s="3">
        <f>YEAR(Table1[[#This Row],[Hire Date]])</f>
        <v>2020</v>
      </c>
      <c r="H250" s="5">
        <v>96000</v>
      </c>
      <c r="I250" s="5">
        <v>6720</v>
      </c>
      <c r="J250" s="5">
        <v>960</v>
      </c>
      <c r="L250" s="3" t="s">
        <v>3</v>
      </c>
      <c r="M250" s="3">
        <v>10</v>
      </c>
      <c r="N250" s="3">
        <v>7</v>
      </c>
      <c r="O250" s="3">
        <v>5</v>
      </c>
      <c r="P250" s="3">
        <f>IF(Table1[[#This Row],[Termination Date]]&gt;0,0,1)</f>
        <v>1</v>
      </c>
      <c r="Q250" s="3">
        <f>IF(Table1[[#This Row],[Termination Date]]&gt;0,1,0)</f>
        <v>0</v>
      </c>
      <c r="R250" s="3">
        <f>IF(Table1[[#This Row],[Hire Date]]&gt;=DATE(2022,1,1),1,0)</f>
        <v>0</v>
      </c>
      <c r="S250" s="3">
        <f>IF(Table1[[#This Row],[Termination Date]]&gt;=DATE(2022,1,1),1,0)</f>
        <v>0</v>
      </c>
    </row>
    <row r="251" spans="1:19" x14ac:dyDescent="0.2">
      <c r="A251" s="3" t="s">
        <v>111</v>
      </c>
      <c r="B251" s="4">
        <v>44150.5</v>
      </c>
      <c r="C251" s="4" t="s">
        <v>124</v>
      </c>
      <c r="D251" s="4" t="s">
        <v>128</v>
      </c>
      <c r="F251" s="4" t="s">
        <v>117</v>
      </c>
      <c r="G251" s="3">
        <f>YEAR(Table1[[#This Row],[Hire Date]])</f>
        <v>2020</v>
      </c>
      <c r="H251" s="5">
        <v>119000</v>
      </c>
      <c r="I251" s="5">
        <v>5950</v>
      </c>
      <c r="J251" s="5">
        <v>3570</v>
      </c>
      <c r="L251" s="3" t="s">
        <v>10</v>
      </c>
      <c r="M251" s="3">
        <v>14</v>
      </c>
      <c r="N251" s="3">
        <v>9</v>
      </c>
      <c r="O251" s="3">
        <v>2</v>
      </c>
      <c r="P251" s="3">
        <f>IF(Table1[[#This Row],[Termination Date]]&gt;0,0,1)</f>
        <v>1</v>
      </c>
      <c r="Q251" s="3">
        <f>IF(Table1[[#This Row],[Termination Date]]&gt;0,1,0)</f>
        <v>0</v>
      </c>
      <c r="R251" s="3">
        <f>IF(Table1[[#This Row],[Hire Date]]&gt;=DATE(2022,1,1),1,0)</f>
        <v>0</v>
      </c>
      <c r="S251" s="3">
        <f>IF(Table1[[#This Row],[Termination Date]]&gt;=DATE(2022,1,1),1,0)</f>
        <v>0</v>
      </c>
    </row>
    <row r="252" spans="1:19" x14ac:dyDescent="0.2">
      <c r="A252" s="3" t="s">
        <v>88</v>
      </c>
      <c r="B252" s="4">
        <v>44186.5</v>
      </c>
      <c r="C252" s="4" t="s">
        <v>124</v>
      </c>
      <c r="D252" s="4" t="s">
        <v>128</v>
      </c>
      <c r="F252" s="4" t="s">
        <v>117</v>
      </c>
      <c r="G252" s="3">
        <f>YEAR(Table1[[#This Row],[Hire Date]])</f>
        <v>2020</v>
      </c>
      <c r="H252" s="5">
        <v>67000</v>
      </c>
      <c r="I252" s="5">
        <v>6700</v>
      </c>
      <c r="J252" s="5">
        <v>3350</v>
      </c>
      <c r="L252" s="3" t="s">
        <v>3</v>
      </c>
      <c r="M252" s="3">
        <v>12</v>
      </c>
      <c r="N252" s="3">
        <v>9</v>
      </c>
      <c r="O252" s="3">
        <v>2</v>
      </c>
      <c r="P252" s="3">
        <f>IF(Table1[[#This Row],[Termination Date]]&gt;0,0,1)</f>
        <v>1</v>
      </c>
      <c r="Q252" s="3">
        <f>IF(Table1[[#This Row],[Termination Date]]&gt;0,1,0)</f>
        <v>0</v>
      </c>
      <c r="R252" s="3">
        <f>IF(Table1[[#This Row],[Hire Date]]&gt;=DATE(2022,1,1),1,0)</f>
        <v>0</v>
      </c>
      <c r="S252" s="3">
        <f>IF(Table1[[#This Row],[Termination Date]]&gt;=DATE(2022,1,1),1,0)</f>
        <v>0</v>
      </c>
    </row>
    <row r="253" spans="1:19" x14ac:dyDescent="0.2">
      <c r="A253" s="3" t="s">
        <v>48</v>
      </c>
      <c r="B253" s="4">
        <v>41875.5</v>
      </c>
      <c r="C253" s="4" t="s">
        <v>124</v>
      </c>
      <c r="D253" s="4" t="s">
        <v>128</v>
      </c>
      <c r="F253" s="4" t="s">
        <v>117</v>
      </c>
      <c r="G253" s="3">
        <f>YEAR(Table1[[#This Row],[Hire Date]])</f>
        <v>2014</v>
      </c>
      <c r="H253" s="5">
        <v>70806</v>
      </c>
      <c r="I253" s="5">
        <v>7080.6</v>
      </c>
      <c r="J253" s="5">
        <v>0</v>
      </c>
      <c r="K253" s="5">
        <v>115000</v>
      </c>
      <c r="L253" s="3" t="s">
        <v>1</v>
      </c>
      <c r="M253" s="3">
        <v>14</v>
      </c>
      <c r="N253" s="3">
        <v>9</v>
      </c>
      <c r="O253" s="3">
        <v>4</v>
      </c>
      <c r="P253" s="3">
        <f>IF(Table1[[#This Row],[Termination Date]]&gt;0,0,1)</f>
        <v>1</v>
      </c>
      <c r="Q253" s="3">
        <f>IF(Table1[[#This Row],[Termination Date]]&gt;0,1,0)</f>
        <v>0</v>
      </c>
      <c r="R253" s="3">
        <f>IF(Table1[[#This Row],[Hire Date]]&gt;=DATE(2022,1,1),1,0)</f>
        <v>0</v>
      </c>
      <c r="S253" s="3">
        <f>IF(Table1[[#This Row],[Termination Date]]&gt;=DATE(2022,1,1),1,0)</f>
        <v>0</v>
      </c>
    </row>
    <row r="254" spans="1:19" x14ac:dyDescent="0.2">
      <c r="A254" s="3" t="s">
        <v>33</v>
      </c>
      <c r="B254" s="4">
        <v>41930.5</v>
      </c>
      <c r="C254" s="4" t="s">
        <v>124</v>
      </c>
      <c r="D254" s="4" t="s">
        <v>128</v>
      </c>
      <c r="F254" s="4" t="s">
        <v>117</v>
      </c>
      <c r="G254" s="3">
        <f>YEAR(Table1[[#This Row],[Hire Date]])</f>
        <v>2014</v>
      </c>
      <c r="H254" s="5">
        <v>48972</v>
      </c>
      <c r="I254" s="5">
        <v>2448.6</v>
      </c>
      <c r="J254" s="5">
        <v>0</v>
      </c>
      <c r="L254" s="3" t="s">
        <v>2</v>
      </c>
      <c r="M254" s="3">
        <v>15</v>
      </c>
      <c r="N254" s="3">
        <v>8</v>
      </c>
      <c r="O254" s="3">
        <v>5</v>
      </c>
      <c r="P254" s="3">
        <f>IF(Table1[[#This Row],[Termination Date]]&gt;0,0,1)</f>
        <v>1</v>
      </c>
      <c r="Q254" s="3">
        <f>IF(Table1[[#This Row],[Termination Date]]&gt;0,1,0)</f>
        <v>0</v>
      </c>
      <c r="R254" s="3">
        <f>IF(Table1[[#This Row],[Hire Date]]&gt;=DATE(2022,1,1),1,0)</f>
        <v>0</v>
      </c>
      <c r="S254" s="3">
        <f>IF(Table1[[#This Row],[Termination Date]]&gt;=DATE(2022,1,1),1,0)</f>
        <v>0</v>
      </c>
    </row>
    <row r="255" spans="1:19" x14ac:dyDescent="0.2">
      <c r="A255" s="3" t="s">
        <v>62</v>
      </c>
      <c r="B255" s="4">
        <v>41980.5</v>
      </c>
      <c r="C255" s="4" t="s">
        <v>124</v>
      </c>
      <c r="D255" s="4" t="s">
        <v>128</v>
      </c>
      <c r="F255" s="4" t="s">
        <v>117</v>
      </c>
      <c r="G255" s="3">
        <f>YEAR(Table1[[#This Row],[Hire Date]])</f>
        <v>2014</v>
      </c>
      <c r="H255" s="5">
        <v>80892</v>
      </c>
      <c r="I255" s="5">
        <v>8898.1200000000008</v>
      </c>
      <c r="J255" s="5">
        <v>3235.68</v>
      </c>
      <c r="L255" s="3" t="s">
        <v>10</v>
      </c>
      <c r="M255" s="3">
        <v>14</v>
      </c>
      <c r="N255" s="3">
        <v>11</v>
      </c>
      <c r="O255" s="3">
        <v>4</v>
      </c>
      <c r="P255" s="3">
        <f>IF(Table1[[#This Row],[Termination Date]]&gt;0,0,1)</f>
        <v>1</v>
      </c>
      <c r="Q255" s="3">
        <f>IF(Table1[[#This Row],[Termination Date]]&gt;0,1,0)</f>
        <v>0</v>
      </c>
      <c r="R255" s="3">
        <f>IF(Table1[[#This Row],[Hire Date]]&gt;=DATE(2022,1,1),1,0)</f>
        <v>0</v>
      </c>
      <c r="S255" s="3">
        <f>IF(Table1[[#This Row],[Termination Date]]&gt;=DATE(2022,1,1),1,0)</f>
        <v>0</v>
      </c>
    </row>
    <row r="256" spans="1:19" x14ac:dyDescent="0.2">
      <c r="A256" s="3" t="s">
        <v>46</v>
      </c>
      <c r="B256" s="4">
        <v>42017.5</v>
      </c>
      <c r="C256" s="4" t="s">
        <v>131</v>
      </c>
      <c r="D256" s="4" t="s">
        <v>134</v>
      </c>
      <c r="F256" s="4" t="s">
        <v>117</v>
      </c>
      <c r="G256" s="3">
        <f>YEAR(Table1[[#This Row],[Hire Date]])</f>
        <v>2015</v>
      </c>
      <c r="H256" s="5">
        <v>62899</v>
      </c>
      <c r="I256" s="5">
        <v>7547.88</v>
      </c>
      <c r="J256" s="5">
        <v>0</v>
      </c>
      <c r="K256" s="5">
        <v>98000</v>
      </c>
      <c r="L256" s="3" t="s">
        <v>1</v>
      </c>
      <c r="M256" s="3">
        <v>10</v>
      </c>
      <c r="N256" s="3">
        <v>10</v>
      </c>
      <c r="O256" s="3">
        <v>4</v>
      </c>
      <c r="P256" s="3">
        <f>IF(Table1[[#This Row],[Termination Date]]&gt;0,0,1)</f>
        <v>1</v>
      </c>
      <c r="Q256" s="3">
        <f>IF(Table1[[#This Row],[Termination Date]]&gt;0,1,0)</f>
        <v>0</v>
      </c>
      <c r="R256" s="3">
        <f>IF(Table1[[#This Row],[Hire Date]]&gt;=DATE(2022,1,1),1,0)</f>
        <v>0</v>
      </c>
      <c r="S256" s="3">
        <f>IF(Table1[[#This Row],[Termination Date]]&gt;=DATE(2022,1,1),1,0)</f>
        <v>0</v>
      </c>
    </row>
    <row r="257" spans="1:19" x14ac:dyDescent="0.2">
      <c r="A257" s="3" t="s">
        <v>31</v>
      </c>
      <c r="B257" s="4">
        <v>42128.5</v>
      </c>
      <c r="C257" s="4" t="s">
        <v>131</v>
      </c>
      <c r="D257" s="4" t="s">
        <v>134</v>
      </c>
      <c r="F257" s="4" t="s">
        <v>117</v>
      </c>
      <c r="G257" s="3">
        <f>YEAR(Table1[[#This Row],[Hire Date]])</f>
        <v>2015</v>
      </c>
      <c r="H257" s="5">
        <v>49682</v>
      </c>
      <c r="I257" s="5">
        <v>5961.84</v>
      </c>
      <c r="J257" s="5">
        <v>2484.1</v>
      </c>
      <c r="L257" s="3" t="s">
        <v>10</v>
      </c>
      <c r="M257" s="3">
        <v>10</v>
      </c>
      <c r="N257" s="3">
        <v>3</v>
      </c>
      <c r="O257" s="3">
        <v>5</v>
      </c>
      <c r="P257" s="3">
        <f>IF(Table1[[#This Row],[Termination Date]]&gt;0,0,1)</f>
        <v>1</v>
      </c>
      <c r="Q257" s="3">
        <f>IF(Table1[[#This Row],[Termination Date]]&gt;0,1,0)</f>
        <v>0</v>
      </c>
      <c r="R257" s="3">
        <f>IF(Table1[[#This Row],[Hire Date]]&gt;=DATE(2022,1,1),1,0)</f>
        <v>0</v>
      </c>
      <c r="S257" s="3">
        <f>IF(Table1[[#This Row],[Termination Date]]&gt;=DATE(2022,1,1),1,0)</f>
        <v>0</v>
      </c>
    </row>
    <row r="258" spans="1:19" x14ac:dyDescent="0.2">
      <c r="A258" s="3" t="s">
        <v>45</v>
      </c>
      <c r="B258" s="4">
        <v>42134.5</v>
      </c>
      <c r="C258" s="4" t="s">
        <v>132</v>
      </c>
      <c r="D258" s="4" t="s">
        <v>135</v>
      </c>
      <c r="F258" s="4" t="s">
        <v>117</v>
      </c>
      <c r="G258" s="3">
        <f>YEAR(Table1[[#This Row],[Hire Date]])</f>
        <v>2015</v>
      </c>
      <c r="H258" s="5">
        <v>54508</v>
      </c>
      <c r="I258" s="5">
        <v>3270.48</v>
      </c>
      <c r="J258" s="5">
        <v>0</v>
      </c>
      <c r="K258" s="5">
        <v>105000</v>
      </c>
      <c r="L258" s="3" t="s">
        <v>1</v>
      </c>
      <c r="M258" s="3">
        <v>11</v>
      </c>
      <c r="N258" s="3">
        <v>3</v>
      </c>
      <c r="O258" s="3">
        <v>2</v>
      </c>
      <c r="P258" s="3">
        <f>IF(Table1[[#This Row],[Termination Date]]&gt;0,0,1)</f>
        <v>1</v>
      </c>
      <c r="Q258" s="3">
        <f>IF(Table1[[#This Row],[Termination Date]]&gt;0,1,0)</f>
        <v>0</v>
      </c>
      <c r="R258" s="3">
        <f>IF(Table1[[#This Row],[Hire Date]]&gt;=DATE(2022,1,1),1,0)</f>
        <v>0</v>
      </c>
      <c r="S258" s="3">
        <f>IF(Table1[[#This Row],[Termination Date]]&gt;=DATE(2022,1,1),1,0)</f>
        <v>0</v>
      </c>
    </row>
    <row r="259" spans="1:19" x14ac:dyDescent="0.2">
      <c r="A259" s="3" t="s">
        <v>77</v>
      </c>
      <c r="B259" s="4">
        <v>42178.5</v>
      </c>
      <c r="C259" s="4" t="s">
        <v>132</v>
      </c>
      <c r="D259" s="4" t="s">
        <v>135</v>
      </c>
      <c r="F259" s="4" t="s">
        <v>117</v>
      </c>
      <c r="G259" s="3">
        <f>YEAR(Table1[[#This Row],[Hire Date]])</f>
        <v>2015</v>
      </c>
      <c r="H259" s="5">
        <v>85536</v>
      </c>
      <c r="I259" s="5">
        <v>4276.8</v>
      </c>
      <c r="J259" s="5">
        <v>1710.72</v>
      </c>
      <c r="L259" s="3" t="s">
        <v>11</v>
      </c>
      <c r="M259" s="3">
        <v>12</v>
      </c>
      <c r="N259" s="3">
        <v>6</v>
      </c>
      <c r="O259" s="3">
        <v>3</v>
      </c>
      <c r="P259" s="3">
        <f>IF(Table1[[#This Row],[Termination Date]]&gt;0,0,1)</f>
        <v>1</v>
      </c>
      <c r="Q259" s="3">
        <f>IF(Table1[[#This Row],[Termination Date]]&gt;0,1,0)</f>
        <v>0</v>
      </c>
      <c r="R259" s="3">
        <f>IF(Table1[[#This Row],[Hire Date]]&gt;=DATE(2022,1,1),1,0)</f>
        <v>0</v>
      </c>
      <c r="S259" s="3">
        <f>IF(Table1[[#This Row],[Termination Date]]&gt;=DATE(2022,1,1),1,0)</f>
        <v>0</v>
      </c>
    </row>
    <row r="260" spans="1:19" x14ac:dyDescent="0.2">
      <c r="A260" s="3" t="s">
        <v>85</v>
      </c>
      <c r="B260" s="4">
        <v>42283.5</v>
      </c>
      <c r="C260" s="4" t="s">
        <v>132</v>
      </c>
      <c r="D260" s="4" t="s">
        <v>135</v>
      </c>
      <c r="F260" s="4" t="s">
        <v>117</v>
      </c>
      <c r="G260" s="3">
        <f>YEAR(Table1[[#This Row],[Hire Date]])</f>
        <v>2015</v>
      </c>
      <c r="H260" s="5">
        <v>87480</v>
      </c>
      <c r="I260" s="5">
        <v>4374</v>
      </c>
      <c r="J260" s="5">
        <v>4374</v>
      </c>
      <c r="L260" s="3" t="s">
        <v>5</v>
      </c>
      <c r="M260" s="3">
        <v>12</v>
      </c>
      <c r="N260" s="3">
        <v>11</v>
      </c>
      <c r="O260" s="3">
        <v>2</v>
      </c>
      <c r="P260" s="3">
        <f>IF(Table1[[#This Row],[Termination Date]]&gt;0,0,1)</f>
        <v>1</v>
      </c>
      <c r="Q260" s="3">
        <f>IF(Table1[[#This Row],[Termination Date]]&gt;0,1,0)</f>
        <v>0</v>
      </c>
      <c r="R260" s="3">
        <f>IF(Table1[[#This Row],[Hire Date]]&gt;=DATE(2022,1,1),1,0)</f>
        <v>0</v>
      </c>
      <c r="S260" s="3">
        <f>IF(Table1[[#This Row],[Termination Date]]&gt;=DATE(2022,1,1),1,0)</f>
        <v>0</v>
      </c>
    </row>
    <row r="261" spans="1:19" x14ac:dyDescent="0.2">
      <c r="A261" s="3" t="s">
        <v>25</v>
      </c>
      <c r="B261" s="4">
        <v>42298.5</v>
      </c>
      <c r="C261" s="4" t="s">
        <v>124</v>
      </c>
      <c r="D261" s="4" t="s">
        <v>128</v>
      </c>
      <c r="F261" s="4" t="s">
        <v>117</v>
      </c>
      <c r="G261" s="3">
        <f>YEAR(Table1[[#This Row],[Hire Date]])</f>
        <v>2015</v>
      </c>
      <c r="H261" s="5">
        <v>46332</v>
      </c>
      <c r="I261" s="5">
        <v>4633.2</v>
      </c>
      <c r="J261" s="5">
        <v>0</v>
      </c>
      <c r="L261" s="3" t="s">
        <v>10</v>
      </c>
      <c r="M261" s="3">
        <v>14</v>
      </c>
      <c r="N261" s="3">
        <v>6</v>
      </c>
      <c r="O261" s="3">
        <v>2</v>
      </c>
      <c r="P261" s="3">
        <f>IF(Table1[[#This Row],[Termination Date]]&gt;0,0,1)</f>
        <v>1</v>
      </c>
      <c r="Q261" s="3">
        <f>IF(Table1[[#This Row],[Termination Date]]&gt;0,1,0)</f>
        <v>0</v>
      </c>
      <c r="R261" s="3">
        <f>IF(Table1[[#This Row],[Hire Date]]&gt;=DATE(2022,1,1),1,0)</f>
        <v>0</v>
      </c>
      <c r="S261" s="3">
        <f>IF(Table1[[#This Row],[Termination Date]]&gt;=DATE(2022,1,1),1,0)</f>
        <v>0</v>
      </c>
    </row>
    <row r="262" spans="1:19" x14ac:dyDescent="0.2">
      <c r="A262" s="3" t="s">
        <v>71</v>
      </c>
      <c r="B262" s="4">
        <v>42299.5</v>
      </c>
      <c r="C262" s="4" t="s">
        <v>124</v>
      </c>
      <c r="D262" s="4" t="s">
        <v>128</v>
      </c>
      <c r="F262" s="4" t="s">
        <v>117</v>
      </c>
      <c r="G262" s="3">
        <f>YEAR(Table1[[#This Row],[Hire Date]])</f>
        <v>2015</v>
      </c>
      <c r="H262" s="5">
        <v>80784</v>
      </c>
      <c r="I262" s="5">
        <v>6462.72</v>
      </c>
      <c r="J262" s="5">
        <v>3231.36</v>
      </c>
      <c r="L262" s="3" t="s">
        <v>11</v>
      </c>
      <c r="M262" s="3">
        <v>11</v>
      </c>
      <c r="N262" s="3">
        <v>11</v>
      </c>
      <c r="O262" s="3">
        <v>3</v>
      </c>
      <c r="P262" s="3">
        <f>IF(Table1[[#This Row],[Termination Date]]&gt;0,0,1)</f>
        <v>1</v>
      </c>
      <c r="Q262" s="3">
        <f>IF(Table1[[#This Row],[Termination Date]]&gt;0,1,0)</f>
        <v>0</v>
      </c>
      <c r="R262" s="3">
        <f>IF(Table1[[#This Row],[Hire Date]]&gt;=DATE(2022,1,1),1,0)</f>
        <v>0</v>
      </c>
      <c r="S262" s="3">
        <f>IF(Table1[[#This Row],[Termination Date]]&gt;=DATE(2022,1,1),1,0)</f>
        <v>0</v>
      </c>
    </row>
    <row r="263" spans="1:19" x14ac:dyDescent="0.2">
      <c r="A263" s="3" t="s">
        <v>70</v>
      </c>
      <c r="B263" s="4">
        <v>42331.5</v>
      </c>
      <c r="C263" s="4" t="s">
        <v>124</v>
      </c>
      <c r="D263" s="4" t="s">
        <v>128</v>
      </c>
      <c r="E263" s="4">
        <v>44296.5</v>
      </c>
      <c r="F263" s="4" t="s">
        <v>117</v>
      </c>
      <c r="G263" s="3">
        <f>YEAR(Table1[[#This Row],[Hire Date]])</f>
        <v>2015</v>
      </c>
      <c r="H263" s="5">
        <v>80850</v>
      </c>
      <c r="I263" s="5">
        <v>8893.5</v>
      </c>
      <c r="J263" s="5">
        <v>4042.5</v>
      </c>
      <c r="L263" s="3" t="s">
        <v>7</v>
      </c>
      <c r="M263" s="3">
        <v>11</v>
      </c>
      <c r="N263" s="3">
        <v>4</v>
      </c>
      <c r="O263" s="3">
        <v>5</v>
      </c>
      <c r="P263" s="3">
        <f>IF(Table1[[#This Row],[Termination Date]]&gt;0,0,1)</f>
        <v>0</v>
      </c>
      <c r="Q263" s="3">
        <f>IF(Table1[[#This Row],[Termination Date]]&gt;0,1,0)</f>
        <v>1</v>
      </c>
      <c r="R263" s="3">
        <f>IF(Table1[[#This Row],[Hire Date]]&gt;=DATE(2022,1,1),1,0)</f>
        <v>0</v>
      </c>
      <c r="S263" s="3">
        <f>IF(Table1[[#This Row],[Termination Date]]&gt;=DATE(2022,1,1),1,0)</f>
        <v>0</v>
      </c>
    </row>
    <row r="264" spans="1:19" x14ac:dyDescent="0.2">
      <c r="A264" s="3" t="s">
        <v>80</v>
      </c>
      <c r="B264" s="4">
        <v>42341.5</v>
      </c>
      <c r="C264" s="4" t="s">
        <v>124</v>
      </c>
      <c r="D264" s="4" t="s">
        <v>128</v>
      </c>
      <c r="F264" s="4" t="s">
        <v>117</v>
      </c>
      <c r="G264" s="3">
        <f>YEAR(Table1[[#This Row],[Hire Date]])</f>
        <v>2015</v>
      </c>
      <c r="H264" s="5">
        <v>85020</v>
      </c>
      <c r="I264" s="5">
        <v>10202.4</v>
      </c>
      <c r="J264" s="5">
        <v>2550.6</v>
      </c>
      <c r="L264" s="3" t="s">
        <v>2</v>
      </c>
      <c r="M264" s="3">
        <v>15</v>
      </c>
      <c r="N264" s="3">
        <v>4</v>
      </c>
      <c r="O264" s="3">
        <v>2</v>
      </c>
      <c r="P264" s="3">
        <f>IF(Table1[[#This Row],[Termination Date]]&gt;0,0,1)</f>
        <v>1</v>
      </c>
      <c r="Q264" s="3">
        <f>IF(Table1[[#This Row],[Termination Date]]&gt;0,1,0)</f>
        <v>0</v>
      </c>
      <c r="R264" s="3">
        <f>IF(Table1[[#This Row],[Hire Date]]&gt;=DATE(2022,1,1),1,0)</f>
        <v>0</v>
      </c>
      <c r="S264" s="3">
        <f>IF(Table1[[#This Row],[Termination Date]]&gt;=DATE(2022,1,1),1,0)</f>
        <v>0</v>
      </c>
    </row>
    <row r="265" spans="1:19" x14ac:dyDescent="0.2">
      <c r="A265" s="3" t="s">
        <v>66</v>
      </c>
      <c r="B265" s="4">
        <v>42359.5</v>
      </c>
      <c r="C265" s="4" t="s">
        <v>124</v>
      </c>
      <c r="D265" s="4" t="s">
        <v>128</v>
      </c>
      <c r="F265" s="4" t="s">
        <v>117</v>
      </c>
      <c r="G265" s="3">
        <f>YEAR(Table1[[#This Row],[Hire Date]])</f>
        <v>2015</v>
      </c>
      <c r="H265" s="5">
        <v>75758</v>
      </c>
      <c r="I265" s="5">
        <v>6818.22</v>
      </c>
      <c r="J265" s="5">
        <v>757.58</v>
      </c>
      <c r="L265" s="3" t="s">
        <v>11</v>
      </c>
      <c r="M265" s="3">
        <v>12</v>
      </c>
      <c r="N265" s="3">
        <v>11</v>
      </c>
      <c r="O265" s="3">
        <v>3</v>
      </c>
      <c r="P265" s="3">
        <f>IF(Table1[[#This Row],[Termination Date]]&gt;0,0,1)</f>
        <v>1</v>
      </c>
      <c r="Q265" s="3">
        <f>IF(Table1[[#This Row],[Termination Date]]&gt;0,1,0)</f>
        <v>0</v>
      </c>
      <c r="R265" s="3">
        <f>IF(Table1[[#This Row],[Hire Date]]&gt;=DATE(2022,1,1),1,0)</f>
        <v>0</v>
      </c>
      <c r="S265" s="3">
        <f>IF(Table1[[#This Row],[Termination Date]]&gt;=DATE(2022,1,1),1,0)</f>
        <v>0</v>
      </c>
    </row>
    <row r="266" spans="1:19" x14ac:dyDescent="0.2">
      <c r="A266" s="3" t="s">
        <v>94</v>
      </c>
      <c r="B266" s="4">
        <v>42359.5</v>
      </c>
      <c r="C266" s="4" t="s">
        <v>124</v>
      </c>
      <c r="D266" s="4" t="s">
        <v>128</v>
      </c>
      <c r="F266" s="4" t="s">
        <v>117</v>
      </c>
      <c r="G266" s="3">
        <f>YEAR(Table1[[#This Row],[Hire Date]])</f>
        <v>2015</v>
      </c>
      <c r="H266" s="5">
        <v>92906</v>
      </c>
      <c r="I266" s="5">
        <v>9290.6</v>
      </c>
      <c r="J266" s="5">
        <v>929.06</v>
      </c>
      <c r="L266" s="3" t="s">
        <v>2</v>
      </c>
      <c r="M266" s="3">
        <v>12</v>
      </c>
      <c r="N266" s="3">
        <v>8</v>
      </c>
      <c r="O266" s="3">
        <v>4</v>
      </c>
      <c r="P266" s="3">
        <f>IF(Table1[[#This Row],[Termination Date]]&gt;0,0,1)</f>
        <v>1</v>
      </c>
      <c r="Q266" s="3">
        <f>IF(Table1[[#This Row],[Termination Date]]&gt;0,1,0)</f>
        <v>0</v>
      </c>
      <c r="R266" s="3">
        <f>IF(Table1[[#This Row],[Hire Date]]&gt;=DATE(2022,1,1),1,0)</f>
        <v>0</v>
      </c>
      <c r="S266" s="3">
        <f>IF(Table1[[#This Row],[Termination Date]]&gt;=DATE(2022,1,1),1,0)</f>
        <v>0</v>
      </c>
    </row>
    <row r="267" spans="1:19" x14ac:dyDescent="0.2">
      <c r="A267" s="3" t="s">
        <v>100</v>
      </c>
      <c r="B267" s="4">
        <v>42362.5</v>
      </c>
      <c r="C267" s="4" t="s">
        <v>124</v>
      </c>
      <c r="D267" s="4" t="s">
        <v>128</v>
      </c>
      <c r="F267" s="4" t="s">
        <v>117</v>
      </c>
      <c r="G267" s="3">
        <f>YEAR(Table1[[#This Row],[Hire Date]])</f>
        <v>2015</v>
      </c>
      <c r="H267" s="5">
        <v>107452</v>
      </c>
      <c r="I267" s="5">
        <v>11819.72</v>
      </c>
      <c r="J267" s="5">
        <v>2149.04</v>
      </c>
      <c r="L267" s="3" t="s">
        <v>6</v>
      </c>
      <c r="M267" s="3">
        <v>12</v>
      </c>
      <c r="N267" s="3">
        <v>11</v>
      </c>
      <c r="O267" s="3">
        <v>5</v>
      </c>
      <c r="P267" s="3">
        <f>IF(Table1[[#This Row],[Termination Date]]&gt;0,0,1)</f>
        <v>1</v>
      </c>
      <c r="Q267" s="3">
        <f>IF(Table1[[#This Row],[Termination Date]]&gt;0,1,0)</f>
        <v>0</v>
      </c>
      <c r="R267" s="3">
        <f>IF(Table1[[#This Row],[Hire Date]]&gt;=DATE(2022,1,1),1,0)</f>
        <v>0</v>
      </c>
      <c r="S267" s="3">
        <f>IF(Table1[[#This Row],[Termination Date]]&gt;=DATE(2022,1,1),1,0)</f>
        <v>0</v>
      </c>
    </row>
    <row r="268" spans="1:19" x14ac:dyDescent="0.2">
      <c r="A268" s="3" t="s">
        <v>53</v>
      </c>
      <c r="B268" s="4">
        <v>42372.5</v>
      </c>
      <c r="C268" s="4" t="s">
        <v>124</v>
      </c>
      <c r="D268" s="4" t="s">
        <v>128</v>
      </c>
      <c r="F268" s="4" t="s">
        <v>117</v>
      </c>
      <c r="G268" s="3">
        <f>YEAR(Table1[[#This Row],[Hire Date]])</f>
        <v>2016</v>
      </c>
      <c r="H268" s="5">
        <v>64746</v>
      </c>
      <c r="I268" s="5">
        <v>3237.3</v>
      </c>
      <c r="J268" s="5">
        <v>0</v>
      </c>
      <c r="L268" s="3" t="s">
        <v>5</v>
      </c>
      <c r="M268" s="3">
        <v>14</v>
      </c>
      <c r="N268" s="3">
        <v>8</v>
      </c>
      <c r="O268" s="3">
        <v>3</v>
      </c>
      <c r="P268" s="3">
        <f>IF(Table1[[#This Row],[Termination Date]]&gt;0,0,1)</f>
        <v>1</v>
      </c>
      <c r="Q268" s="3">
        <f>IF(Table1[[#This Row],[Termination Date]]&gt;0,1,0)</f>
        <v>0</v>
      </c>
      <c r="R268" s="3">
        <f>IF(Table1[[#This Row],[Hire Date]]&gt;=DATE(2022,1,1),1,0)</f>
        <v>0</v>
      </c>
      <c r="S268" s="3">
        <f>IF(Table1[[#This Row],[Termination Date]]&gt;=DATE(2022,1,1),1,0)</f>
        <v>0</v>
      </c>
    </row>
    <row r="269" spans="1:19" x14ac:dyDescent="0.2">
      <c r="A269" s="3" t="s">
        <v>44</v>
      </c>
      <c r="B269" s="4">
        <v>42402.5</v>
      </c>
      <c r="C269" s="4" t="s">
        <v>124</v>
      </c>
      <c r="D269" s="4" t="s">
        <v>128</v>
      </c>
      <c r="F269" s="4" t="s">
        <v>117</v>
      </c>
      <c r="G269" s="3">
        <f>YEAR(Table1[[#This Row],[Hire Date]])</f>
        <v>2016</v>
      </c>
      <c r="H269" s="5">
        <v>57720</v>
      </c>
      <c r="I269" s="5">
        <v>5772</v>
      </c>
      <c r="J269" s="5">
        <v>2308.8000000000002</v>
      </c>
      <c r="L269" s="3" t="s">
        <v>5</v>
      </c>
      <c r="M269" s="3">
        <v>12</v>
      </c>
      <c r="N269" s="3">
        <v>7</v>
      </c>
      <c r="O269" s="3">
        <v>5</v>
      </c>
      <c r="P269" s="3">
        <f>IF(Table1[[#This Row],[Termination Date]]&gt;0,0,1)</f>
        <v>1</v>
      </c>
      <c r="Q269" s="3">
        <f>IF(Table1[[#This Row],[Termination Date]]&gt;0,1,0)</f>
        <v>0</v>
      </c>
      <c r="R269" s="3">
        <f>IF(Table1[[#This Row],[Hire Date]]&gt;=DATE(2022,1,1),1,0)</f>
        <v>0</v>
      </c>
      <c r="S269" s="3">
        <f>IF(Table1[[#This Row],[Termination Date]]&gt;=DATE(2022,1,1),1,0)</f>
        <v>0</v>
      </c>
    </row>
    <row r="270" spans="1:19" x14ac:dyDescent="0.2">
      <c r="A270" s="3" t="s">
        <v>96</v>
      </c>
      <c r="B270" s="4">
        <v>42408.5</v>
      </c>
      <c r="C270" s="4" t="s">
        <v>124</v>
      </c>
      <c r="D270" s="4" t="s">
        <v>128</v>
      </c>
      <c r="F270" s="4" t="s">
        <v>117</v>
      </c>
      <c r="G270" s="3">
        <f>YEAR(Table1[[#This Row],[Hire Date]])</f>
        <v>2016</v>
      </c>
      <c r="H270" s="5">
        <v>99136</v>
      </c>
      <c r="I270" s="5">
        <v>4956.8</v>
      </c>
      <c r="J270" s="5">
        <v>0</v>
      </c>
      <c r="L270" s="3" t="s">
        <v>11</v>
      </c>
      <c r="M270" s="3">
        <v>15</v>
      </c>
      <c r="N270" s="3">
        <v>4</v>
      </c>
      <c r="O270" s="3">
        <v>5</v>
      </c>
      <c r="P270" s="3">
        <f>IF(Table1[[#This Row],[Termination Date]]&gt;0,0,1)</f>
        <v>1</v>
      </c>
      <c r="Q270" s="3">
        <f>IF(Table1[[#This Row],[Termination Date]]&gt;0,1,0)</f>
        <v>0</v>
      </c>
      <c r="R270" s="3">
        <f>IF(Table1[[#This Row],[Hire Date]]&gt;=DATE(2022,1,1),1,0)</f>
        <v>0</v>
      </c>
      <c r="S270" s="3">
        <f>IF(Table1[[#This Row],[Termination Date]]&gt;=DATE(2022,1,1),1,0)</f>
        <v>0</v>
      </c>
    </row>
    <row r="271" spans="1:19" x14ac:dyDescent="0.2">
      <c r="A271" s="3" t="s">
        <v>52</v>
      </c>
      <c r="B271" s="4">
        <v>42555.5</v>
      </c>
      <c r="C271" s="4" t="s">
        <v>133</v>
      </c>
      <c r="D271" s="4" t="s">
        <v>136</v>
      </c>
      <c r="F271" s="4" t="s">
        <v>117</v>
      </c>
      <c r="G271" s="3">
        <f>YEAR(Table1[[#This Row],[Hire Date]])</f>
        <v>2016</v>
      </c>
      <c r="H271" s="5">
        <v>58968</v>
      </c>
      <c r="I271" s="5">
        <v>4717.4399999999996</v>
      </c>
      <c r="J271" s="5">
        <v>2358.7199999999998</v>
      </c>
      <c r="L271" s="3" t="s">
        <v>7</v>
      </c>
      <c r="M271" s="3">
        <v>13</v>
      </c>
      <c r="N271" s="3">
        <v>8</v>
      </c>
      <c r="O271" s="3">
        <v>2</v>
      </c>
      <c r="P271" s="3">
        <f>IF(Table1[[#This Row],[Termination Date]]&gt;0,0,1)</f>
        <v>1</v>
      </c>
      <c r="Q271" s="3">
        <f>IF(Table1[[#This Row],[Termination Date]]&gt;0,1,0)</f>
        <v>0</v>
      </c>
      <c r="R271" s="3">
        <f>IF(Table1[[#This Row],[Hire Date]]&gt;=DATE(2022,1,1),1,0)</f>
        <v>0</v>
      </c>
      <c r="S271" s="3">
        <f>IF(Table1[[#This Row],[Termination Date]]&gt;=DATE(2022,1,1),1,0)</f>
        <v>0</v>
      </c>
    </row>
    <row r="272" spans="1:19" x14ac:dyDescent="0.2">
      <c r="A272" s="3" t="s">
        <v>20</v>
      </c>
      <c r="B272" s="4">
        <v>42750.5</v>
      </c>
      <c r="C272" s="4" t="s">
        <v>130</v>
      </c>
      <c r="D272" s="4" t="s">
        <v>137</v>
      </c>
      <c r="F272" s="4" t="s">
        <v>117</v>
      </c>
      <c r="G272" s="3">
        <f>YEAR(Table1[[#This Row],[Hire Date]])</f>
        <v>2017</v>
      </c>
      <c r="H272" s="5">
        <v>32032</v>
      </c>
      <c r="I272" s="5">
        <v>1921.92</v>
      </c>
      <c r="J272" s="5">
        <v>1601.6</v>
      </c>
      <c r="L272" s="3" t="s">
        <v>2</v>
      </c>
      <c r="M272" s="3">
        <v>15</v>
      </c>
      <c r="N272" s="3">
        <v>6</v>
      </c>
      <c r="O272" s="3">
        <v>3</v>
      </c>
      <c r="P272" s="3">
        <f>IF(Table1[[#This Row],[Termination Date]]&gt;0,0,1)</f>
        <v>1</v>
      </c>
      <c r="Q272" s="3">
        <f>IF(Table1[[#This Row],[Termination Date]]&gt;0,1,0)</f>
        <v>0</v>
      </c>
      <c r="R272" s="3">
        <f>IF(Table1[[#This Row],[Hire Date]]&gt;=DATE(2022,1,1),1,0)</f>
        <v>0</v>
      </c>
      <c r="S272" s="3">
        <f>IF(Table1[[#This Row],[Termination Date]]&gt;=DATE(2022,1,1),1,0)</f>
        <v>0</v>
      </c>
    </row>
    <row r="273" spans="1:19" x14ac:dyDescent="0.2">
      <c r="A273" s="3" t="s">
        <v>29</v>
      </c>
      <c r="B273" s="4">
        <v>42815.5</v>
      </c>
      <c r="C273" s="4" t="s">
        <v>130</v>
      </c>
      <c r="D273" s="4" t="s">
        <v>137</v>
      </c>
      <c r="F273" s="4" t="s">
        <v>117</v>
      </c>
      <c r="G273" s="3">
        <f>YEAR(Table1[[#This Row],[Hire Date]])</f>
        <v>2017</v>
      </c>
      <c r="H273" s="5">
        <v>38828</v>
      </c>
      <c r="I273" s="5">
        <v>3494.52</v>
      </c>
      <c r="J273" s="5">
        <v>388.28</v>
      </c>
      <c r="L273" s="3" t="s">
        <v>2</v>
      </c>
      <c r="M273" s="3">
        <v>14</v>
      </c>
      <c r="N273" s="3">
        <v>7</v>
      </c>
      <c r="O273" s="3">
        <v>2</v>
      </c>
      <c r="P273" s="3">
        <f>IF(Table1[[#This Row],[Termination Date]]&gt;0,0,1)</f>
        <v>1</v>
      </c>
      <c r="Q273" s="3">
        <f>IF(Table1[[#This Row],[Termination Date]]&gt;0,1,0)</f>
        <v>0</v>
      </c>
      <c r="R273" s="3">
        <f>IF(Table1[[#This Row],[Hire Date]]&gt;=DATE(2022,1,1),1,0)</f>
        <v>0</v>
      </c>
      <c r="S273" s="3">
        <f>IF(Table1[[#This Row],[Termination Date]]&gt;=DATE(2022,1,1),1,0)</f>
        <v>0</v>
      </c>
    </row>
    <row r="274" spans="1:19" x14ac:dyDescent="0.2">
      <c r="A274" s="3" t="s">
        <v>89</v>
      </c>
      <c r="B274" s="4">
        <v>42883.5</v>
      </c>
      <c r="C274" s="4" t="s">
        <v>130</v>
      </c>
      <c r="D274" s="4" t="s">
        <v>137</v>
      </c>
      <c r="F274" s="4" t="s">
        <v>117</v>
      </c>
      <c r="G274" s="3">
        <f>YEAR(Table1[[#This Row],[Hire Date]])</f>
        <v>2017</v>
      </c>
      <c r="H274" s="5">
        <v>81662</v>
      </c>
      <c r="I274" s="5">
        <v>7349.58</v>
      </c>
      <c r="J274" s="5">
        <v>816.62</v>
      </c>
      <c r="L274" s="3" t="s">
        <v>7</v>
      </c>
      <c r="M274" s="3">
        <v>11</v>
      </c>
      <c r="N274" s="3">
        <v>0</v>
      </c>
      <c r="O274" s="3">
        <v>3</v>
      </c>
      <c r="P274" s="3">
        <f>IF(Table1[[#This Row],[Termination Date]]&gt;0,0,1)</f>
        <v>1</v>
      </c>
      <c r="Q274" s="3">
        <f>IF(Table1[[#This Row],[Termination Date]]&gt;0,1,0)</f>
        <v>0</v>
      </c>
      <c r="R274" s="3">
        <f>IF(Table1[[#This Row],[Hire Date]]&gt;=DATE(2022,1,1),1,0)</f>
        <v>0</v>
      </c>
      <c r="S274" s="3">
        <f>IF(Table1[[#This Row],[Termination Date]]&gt;=DATE(2022,1,1),1,0)</f>
        <v>0</v>
      </c>
    </row>
    <row r="275" spans="1:19" x14ac:dyDescent="0.2">
      <c r="A275" s="3" t="s">
        <v>93</v>
      </c>
      <c r="B275" s="4">
        <v>42936.5</v>
      </c>
      <c r="C275" s="4" t="s">
        <v>131</v>
      </c>
      <c r="D275" s="4" t="s">
        <v>134</v>
      </c>
      <c r="F275" s="4" t="s">
        <v>117</v>
      </c>
      <c r="G275" s="3">
        <f>YEAR(Table1[[#This Row],[Hire Date]])</f>
        <v>2017</v>
      </c>
      <c r="H275" s="5">
        <v>87633</v>
      </c>
      <c r="I275" s="5">
        <v>10515.96</v>
      </c>
      <c r="J275" s="5">
        <v>3505.32</v>
      </c>
      <c r="L275" s="3" t="s">
        <v>5</v>
      </c>
      <c r="M275" s="3">
        <v>15</v>
      </c>
      <c r="N275" s="3">
        <v>11</v>
      </c>
      <c r="O275" s="3">
        <v>5</v>
      </c>
      <c r="P275" s="3">
        <f>IF(Table1[[#This Row],[Termination Date]]&gt;0,0,1)</f>
        <v>1</v>
      </c>
      <c r="Q275" s="3">
        <f>IF(Table1[[#This Row],[Termination Date]]&gt;0,1,0)</f>
        <v>0</v>
      </c>
      <c r="R275" s="3">
        <f>IF(Table1[[#This Row],[Hire Date]]&gt;=DATE(2022,1,1),1,0)</f>
        <v>0</v>
      </c>
      <c r="S275" s="3">
        <f>IF(Table1[[#This Row],[Termination Date]]&gt;=DATE(2022,1,1),1,0)</f>
        <v>0</v>
      </c>
    </row>
    <row r="276" spans="1:19" x14ac:dyDescent="0.2">
      <c r="A276" s="3" t="s">
        <v>112</v>
      </c>
      <c r="B276" s="4">
        <v>43025.5</v>
      </c>
      <c r="C276" s="4" t="s">
        <v>131</v>
      </c>
      <c r="D276" s="4" t="s">
        <v>134</v>
      </c>
      <c r="F276" s="4" t="s">
        <v>117</v>
      </c>
      <c r="G276" s="3">
        <f>YEAR(Table1[[#This Row],[Hire Date]])</f>
        <v>2017</v>
      </c>
      <c r="H276" s="5">
        <v>153036</v>
      </c>
      <c r="I276" s="5">
        <v>7651.8</v>
      </c>
      <c r="J276" s="5">
        <v>7651.8</v>
      </c>
      <c r="L276" s="3" t="s">
        <v>2</v>
      </c>
      <c r="M276" s="3">
        <v>10</v>
      </c>
      <c r="N276" s="3">
        <v>3</v>
      </c>
      <c r="O276" s="3">
        <v>4</v>
      </c>
      <c r="P276" s="3">
        <f>IF(Table1[[#This Row],[Termination Date]]&gt;0,0,1)</f>
        <v>1</v>
      </c>
      <c r="Q276" s="3">
        <f>IF(Table1[[#This Row],[Termination Date]]&gt;0,1,0)</f>
        <v>0</v>
      </c>
      <c r="R276" s="3">
        <f>IF(Table1[[#This Row],[Hire Date]]&gt;=DATE(2022,1,1),1,0)</f>
        <v>0</v>
      </c>
      <c r="S276" s="3">
        <f>IF(Table1[[#This Row],[Termination Date]]&gt;=DATE(2022,1,1),1,0)</f>
        <v>0</v>
      </c>
    </row>
    <row r="277" spans="1:19" x14ac:dyDescent="0.2">
      <c r="A277" s="3" t="s">
        <v>78</v>
      </c>
      <c r="B277" s="4">
        <v>43042.5</v>
      </c>
      <c r="C277" s="4" t="s">
        <v>132</v>
      </c>
      <c r="D277" s="4" t="s">
        <v>135</v>
      </c>
      <c r="E277" s="4">
        <v>44419.5</v>
      </c>
      <c r="F277" s="4" t="s">
        <v>117</v>
      </c>
      <c r="G277" s="3">
        <f>YEAR(Table1[[#This Row],[Hire Date]])</f>
        <v>2017</v>
      </c>
      <c r="H277" s="5">
        <v>75075</v>
      </c>
      <c r="I277" s="5">
        <v>4504.5</v>
      </c>
      <c r="J277" s="5">
        <v>750.75</v>
      </c>
      <c r="L277" s="3" t="s">
        <v>11</v>
      </c>
      <c r="M277" s="3">
        <v>15</v>
      </c>
      <c r="N277" s="3">
        <v>1</v>
      </c>
      <c r="O277" s="3">
        <v>2</v>
      </c>
      <c r="P277" s="3">
        <f>IF(Table1[[#This Row],[Termination Date]]&gt;0,0,1)</f>
        <v>0</v>
      </c>
      <c r="Q277" s="3">
        <f>IF(Table1[[#This Row],[Termination Date]]&gt;0,1,0)</f>
        <v>1</v>
      </c>
      <c r="R277" s="3">
        <f>IF(Table1[[#This Row],[Hire Date]]&gt;=DATE(2022,1,1),1,0)</f>
        <v>0</v>
      </c>
      <c r="S277" s="3">
        <f>IF(Table1[[#This Row],[Termination Date]]&gt;=DATE(2022,1,1),1,0)</f>
        <v>0</v>
      </c>
    </row>
    <row r="278" spans="1:19" x14ac:dyDescent="0.2">
      <c r="A278" s="3" t="s">
        <v>67</v>
      </c>
      <c r="B278" s="4">
        <v>43045.5</v>
      </c>
      <c r="C278" s="4" t="s">
        <v>133</v>
      </c>
      <c r="D278" s="4" t="s">
        <v>136</v>
      </c>
      <c r="F278" s="4" t="s">
        <v>117</v>
      </c>
      <c r="G278" s="3">
        <f>YEAR(Table1[[#This Row],[Hire Date]])</f>
        <v>2017</v>
      </c>
      <c r="H278" s="5">
        <v>70632</v>
      </c>
      <c r="I278" s="5">
        <v>5650.56</v>
      </c>
      <c r="J278" s="5">
        <v>2118.96</v>
      </c>
      <c r="L278" s="3" t="s">
        <v>3</v>
      </c>
      <c r="M278" s="3">
        <v>12</v>
      </c>
      <c r="N278" s="3">
        <v>0</v>
      </c>
      <c r="O278" s="3">
        <v>3</v>
      </c>
      <c r="P278" s="3">
        <f>IF(Table1[[#This Row],[Termination Date]]&gt;0,0,1)</f>
        <v>1</v>
      </c>
      <c r="Q278" s="3">
        <f>IF(Table1[[#This Row],[Termination Date]]&gt;0,1,0)</f>
        <v>0</v>
      </c>
      <c r="R278" s="3">
        <f>IF(Table1[[#This Row],[Hire Date]]&gt;=DATE(2022,1,1),1,0)</f>
        <v>0</v>
      </c>
      <c r="S278" s="3">
        <f>IF(Table1[[#This Row],[Termination Date]]&gt;=DATE(2022,1,1),1,0)</f>
        <v>0</v>
      </c>
    </row>
    <row r="279" spans="1:19" x14ac:dyDescent="0.2">
      <c r="A279" s="3" t="s">
        <v>56</v>
      </c>
      <c r="B279" s="4">
        <v>43065.5</v>
      </c>
      <c r="C279" s="4" t="s">
        <v>133</v>
      </c>
      <c r="D279" s="4" t="s">
        <v>136</v>
      </c>
      <c r="F279" s="4" t="s">
        <v>117</v>
      </c>
      <c r="G279" s="3">
        <f>YEAR(Table1[[#This Row],[Hire Date]])</f>
        <v>2017</v>
      </c>
      <c r="H279" s="5">
        <v>60091</v>
      </c>
      <c r="I279" s="5">
        <v>4206.37</v>
      </c>
      <c r="J279" s="5">
        <v>2403.64</v>
      </c>
      <c r="L279" s="3" t="s">
        <v>4</v>
      </c>
      <c r="M279" s="3">
        <v>10</v>
      </c>
      <c r="N279" s="3">
        <v>7</v>
      </c>
      <c r="O279" s="3">
        <v>4</v>
      </c>
      <c r="P279" s="3">
        <f>IF(Table1[[#This Row],[Termination Date]]&gt;0,0,1)</f>
        <v>1</v>
      </c>
      <c r="Q279" s="3">
        <f>IF(Table1[[#This Row],[Termination Date]]&gt;0,1,0)</f>
        <v>0</v>
      </c>
      <c r="R279" s="3">
        <f>IF(Table1[[#This Row],[Hire Date]]&gt;=DATE(2022,1,1),1,0)</f>
        <v>0</v>
      </c>
      <c r="S279" s="3">
        <f>IF(Table1[[#This Row],[Termination Date]]&gt;=DATE(2022,1,1),1,0)</f>
        <v>0</v>
      </c>
    </row>
    <row r="280" spans="1:19" x14ac:dyDescent="0.2">
      <c r="A280" s="3" t="s">
        <v>98</v>
      </c>
      <c r="B280" s="4">
        <v>43071.5</v>
      </c>
      <c r="C280" s="4" t="s">
        <v>124</v>
      </c>
      <c r="D280" s="4" t="s">
        <v>128</v>
      </c>
      <c r="F280" s="4" t="s">
        <v>117</v>
      </c>
      <c r="G280" s="3">
        <f>YEAR(Table1[[#This Row],[Hire Date]])</f>
        <v>2017</v>
      </c>
      <c r="H280" s="5">
        <v>90090</v>
      </c>
      <c r="I280" s="5">
        <v>8108.1</v>
      </c>
      <c r="J280" s="5">
        <v>0</v>
      </c>
      <c r="K280" s="5">
        <v>135000</v>
      </c>
      <c r="L280" s="3" t="s">
        <v>1</v>
      </c>
      <c r="M280" s="3">
        <v>11</v>
      </c>
      <c r="N280" s="3">
        <v>7</v>
      </c>
      <c r="O280" s="3">
        <v>3</v>
      </c>
      <c r="P280" s="3">
        <f>IF(Table1[[#This Row],[Termination Date]]&gt;0,0,1)</f>
        <v>1</v>
      </c>
      <c r="Q280" s="3">
        <f>IF(Table1[[#This Row],[Termination Date]]&gt;0,1,0)</f>
        <v>0</v>
      </c>
      <c r="R280" s="3">
        <f>IF(Table1[[#This Row],[Hire Date]]&gt;=DATE(2022,1,1),1,0)</f>
        <v>0</v>
      </c>
      <c r="S280" s="3">
        <f>IF(Table1[[#This Row],[Termination Date]]&gt;=DATE(2022,1,1),1,0)</f>
        <v>0</v>
      </c>
    </row>
    <row r="281" spans="1:19" x14ac:dyDescent="0.2">
      <c r="A281" s="3" t="s">
        <v>68</v>
      </c>
      <c r="B281" s="4">
        <v>43072.5</v>
      </c>
      <c r="C281" s="4" t="s">
        <v>124</v>
      </c>
      <c r="D281" s="4" t="s">
        <v>128</v>
      </c>
      <c r="F281" s="4" t="s">
        <v>117</v>
      </c>
      <c r="G281" s="3">
        <f>YEAR(Table1[[#This Row],[Hire Date]])</f>
        <v>2017</v>
      </c>
      <c r="H281" s="5">
        <v>69336</v>
      </c>
      <c r="I281" s="5">
        <v>7626.96</v>
      </c>
      <c r="J281" s="5">
        <v>2773.44</v>
      </c>
      <c r="L281" s="3" t="s">
        <v>4</v>
      </c>
      <c r="M281" s="3">
        <v>15</v>
      </c>
      <c r="N281" s="3">
        <v>6</v>
      </c>
      <c r="O281" s="3">
        <v>5</v>
      </c>
      <c r="P281" s="3">
        <f>IF(Table1[[#This Row],[Termination Date]]&gt;0,0,1)</f>
        <v>1</v>
      </c>
      <c r="Q281" s="3">
        <f>IF(Table1[[#This Row],[Termination Date]]&gt;0,1,0)</f>
        <v>0</v>
      </c>
      <c r="R281" s="3">
        <f>IF(Table1[[#This Row],[Hire Date]]&gt;=DATE(2022,1,1),1,0)</f>
        <v>0</v>
      </c>
      <c r="S281" s="3">
        <f>IF(Table1[[#This Row],[Termination Date]]&gt;=DATE(2022,1,1),1,0)</f>
        <v>0</v>
      </c>
    </row>
    <row r="282" spans="1:19" x14ac:dyDescent="0.2">
      <c r="A282" s="3" t="s">
        <v>101</v>
      </c>
      <c r="B282" s="4">
        <v>43072.5</v>
      </c>
      <c r="C282" s="4" t="s">
        <v>124</v>
      </c>
      <c r="D282" s="4" t="s">
        <v>128</v>
      </c>
      <c r="F282" s="4" t="s">
        <v>117</v>
      </c>
      <c r="G282" s="3">
        <f>YEAR(Table1[[#This Row],[Hire Date]])</f>
        <v>2017</v>
      </c>
      <c r="H282" s="5">
        <v>92820</v>
      </c>
      <c r="I282" s="5">
        <v>9282</v>
      </c>
      <c r="J282" s="5">
        <v>0</v>
      </c>
      <c r="K282" s="5">
        <v>140000</v>
      </c>
      <c r="L282" s="3" t="s">
        <v>1</v>
      </c>
      <c r="M282" s="3">
        <v>12</v>
      </c>
      <c r="N282" s="3">
        <v>9</v>
      </c>
      <c r="O282" s="3">
        <v>3</v>
      </c>
      <c r="P282" s="3">
        <f>IF(Table1[[#This Row],[Termination Date]]&gt;0,0,1)</f>
        <v>1</v>
      </c>
      <c r="Q282" s="3">
        <f>IF(Table1[[#This Row],[Termination Date]]&gt;0,1,0)</f>
        <v>0</v>
      </c>
      <c r="R282" s="3">
        <f>IF(Table1[[#This Row],[Hire Date]]&gt;=DATE(2022,1,1),1,0)</f>
        <v>0</v>
      </c>
      <c r="S282" s="3">
        <f>IF(Table1[[#This Row],[Termination Date]]&gt;=DATE(2022,1,1),1,0)</f>
        <v>0</v>
      </c>
    </row>
    <row r="283" spans="1:19" x14ac:dyDescent="0.2">
      <c r="A283" s="3" t="s">
        <v>42</v>
      </c>
      <c r="B283" s="4">
        <v>43082.5</v>
      </c>
      <c r="C283" s="4" t="s">
        <v>124</v>
      </c>
      <c r="D283" s="4" t="s">
        <v>128</v>
      </c>
      <c r="F283" s="4" t="s">
        <v>117</v>
      </c>
      <c r="G283" s="3">
        <f>YEAR(Table1[[#This Row],[Hire Date]])</f>
        <v>2017</v>
      </c>
      <c r="H283" s="5">
        <v>51251</v>
      </c>
      <c r="I283" s="5">
        <v>3075.06</v>
      </c>
      <c r="J283" s="5">
        <v>2562.5500000000002</v>
      </c>
      <c r="L283" s="3" t="s">
        <v>3</v>
      </c>
      <c r="M283" s="3">
        <v>15</v>
      </c>
      <c r="N283" s="3">
        <v>8</v>
      </c>
      <c r="O283" s="3">
        <v>4</v>
      </c>
      <c r="P283" s="3">
        <f>IF(Table1[[#This Row],[Termination Date]]&gt;0,0,1)</f>
        <v>1</v>
      </c>
      <c r="Q283" s="3">
        <f>IF(Table1[[#This Row],[Termination Date]]&gt;0,1,0)</f>
        <v>0</v>
      </c>
      <c r="R283" s="3">
        <f>IF(Table1[[#This Row],[Hire Date]]&gt;=DATE(2022,1,1),1,0)</f>
        <v>0</v>
      </c>
      <c r="S283" s="3">
        <f>IF(Table1[[#This Row],[Termination Date]]&gt;=DATE(2022,1,1),1,0)</f>
        <v>0</v>
      </c>
    </row>
    <row r="284" spans="1:19" x14ac:dyDescent="0.2">
      <c r="A284" s="3" t="s">
        <v>64</v>
      </c>
      <c r="B284" s="4">
        <v>43217.5</v>
      </c>
      <c r="C284" s="4" t="s">
        <v>133</v>
      </c>
      <c r="D284" s="4" t="s">
        <v>136</v>
      </c>
      <c r="F284" s="4" t="s">
        <v>117</v>
      </c>
      <c r="G284" s="3">
        <f>YEAR(Table1[[#This Row],[Hire Date]])</f>
        <v>2018</v>
      </c>
      <c r="H284" s="5">
        <v>62402</v>
      </c>
      <c r="I284" s="5">
        <v>6240.2</v>
      </c>
      <c r="J284" s="5">
        <v>3120.1</v>
      </c>
      <c r="L284" s="3" t="s">
        <v>5</v>
      </c>
      <c r="M284" s="3">
        <v>10</v>
      </c>
      <c r="N284" s="3">
        <v>2</v>
      </c>
      <c r="O284" s="3">
        <v>2</v>
      </c>
      <c r="P284" s="3">
        <f>IF(Table1[[#This Row],[Termination Date]]&gt;0,0,1)</f>
        <v>1</v>
      </c>
      <c r="Q284" s="3">
        <f>IF(Table1[[#This Row],[Termination Date]]&gt;0,1,0)</f>
        <v>0</v>
      </c>
      <c r="R284" s="3">
        <f>IF(Table1[[#This Row],[Hire Date]]&gt;=DATE(2022,1,1),1,0)</f>
        <v>0</v>
      </c>
      <c r="S284" s="3">
        <f>IF(Table1[[#This Row],[Termination Date]]&gt;=DATE(2022,1,1),1,0)</f>
        <v>0</v>
      </c>
    </row>
    <row r="285" spans="1:19" x14ac:dyDescent="0.2">
      <c r="A285" s="3" t="s">
        <v>75</v>
      </c>
      <c r="B285" s="4">
        <v>43258.5</v>
      </c>
      <c r="C285" s="4" t="s">
        <v>131</v>
      </c>
      <c r="D285" s="4" t="s">
        <v>134</v>
      </c>
      <c r="F285" s="4" t="s">
        <v>117</v>
      </c>
      <c r="G285" s="3">
        <f>YEAR(Table1[[#This Row],[Hire Date]])</f>
        <v>2018</v>
      </c>
      <c r="H285" s="5">
        <v>70978</v>
      </c>
      <c r="I285" s="5">
        <v>7807.58</v>
      </c>
      <c r="J285" s="5">
        <v>0</v>
      </c>
      <c r="L285" s="3" t="s">
        <v>10</v>
      </c>
      <c r="M285" s="3">
        <v>10</v>
      </c>
      <c r="N285" s="3">
        <v>10</v>
      </c>
      <c r="O285" s="3">
        <v>2</v>
      </c>
      <c r="P285" s="3">
        <f>IF(Table1[[#This Row],[Termination Date]]&gt;0,0,1)</f>
        <v>1</v>
      </c>
      <c r="Q285" s="3">
        <f>IF(Table1[[#This Row],[Termination Date]]&gt;0,1,0)</f>
        <v>0</v>
      </c>
      <c r="R285" s="3">
        <f>IF(Table1[[#This Row],[Hire Date]]&gt;=DATE(2022,1,1),1,0)</f>
        <v>0</v>
      </c>
      <c r="S285" s="3">
        <f>IF(Table1[[#This Row],[Termination Date]]&gt;=DATE(2022,1,1),1,0)</f>
        <v>0</v>
      </c>
    </row>
    <row r="286" spans="1:19" x14ac:dyDescent="0.2">
      <c r="A286" s="3" t="s">
        <v>23</v>
      </c>
      <c r="B286" s="4">
        <v>43259.5</v>
      </c>
      <c r="C286" s="4" t="s">
        <v>132</v>
      </c>
      <c r="D286" s="4" t="s">
        <v>135</v>
      </c>
      <c r="F286" s="4" t="s">
        <v>117</v>
      </c>
      <c r="G286" s="3">
        <f>YEAR(Table1[[#This Row],[Hire Date]])</f>
        <v>2018</v>
      </c>
      <c r="H286" s="5">
        <v>31784</v>
      </c>
      <c r="I286" s="5">
        <v>2860.56</v>
      </c>
      <c r="J286" s="5">
        <v>317.83999999999997</v>
      </c>
      <c r="L286" s="3" t="s">
        <v>4</v>
      </c>
      <c r="M286" s="3">
        <v>12</v>
      </c>
      <c r="N286" s="3">
        <v>2</v>
      </c>
      <c r="O286" s="3">
        <v>2</v>
      </c>
      <c r="P286" s="3">
        <f>IF(Table1[[#This Row],[Termination Date]]&gt;0,0,1)</f>
        <v>1</v>
      </c>
      <c r="Q286" s="3">
        <f>IF(Table1[[#This Row],[Termination Date]]&gt;0,1,0)</f>
        <v>0</v>
      </c>
      <c r="R286" s="3">
        <f>IF(Table1[[#This Row],[Hire Date]]&gt;=DATE(2022,1,1),1,0)</f>
        <v>0</v>
      </c>
      <c r="S286" s="3">
        <f>IF(Table1[[#This Row],[Termination Date]]&gt;=DATE(2022,1,1),1,0)</f>
        <v>0</v>
      </c>
    </row>
    <row r="287" spans="1:19" x14ac:dyDescent="0.2">
      <c r="A287" s="3" t="s">
        <v>54</v>
      </c>
      <c r="B287" s="4">
        <v>43313.5</v>
      </c>
      <c r="C287" s="4" t="s">
        <v>124</v>
      </c>
      <c r="D287" s="4" t="s">
        <v>128</v>
      </c>
      <c r="F287" s="4" t="s">
        <v>117</v>
      </c>
      <c r="G287" s="3">
        <f>YEAR(Table1[[#This Row],[Hire Date]])</f>
        <v>2018</v>
      </c>
      <c r="H287" s="5">
        <v>58598</v>
      </c>
      <c r="I287" s="5">
        <v>7031.76</v>
      </c>
      <c r="J287" s="5">
        <v>0</v>
      </c>
      <c r="L287" s="3" t="s">
        <v>3</v>
      </c>
      <c r="M287" s="3">
        <v>15</v>
      </c>
      <c r="N287" s="3">
        <v>1</v>
      </c>
      <c r="O287" s="3">
        <v>3</v>
      </c>
      <c r="P287" s="3">
        <f>IF(Table1[[#This Row],[Termination Date]]&gt;0,0,1)</f>
        <v>1</v>
      </c>
      <c r="Q287" s="3">
        <f>IF(Table1[[#This Row],[Termination Date]]&gt;0,1,0)</f>
        <v>0</v>
      </c>
      <c r="R287" s="3">
        <f>IF(Table1[[#This Row],[Hire Date]]&gt;=DATE(2022,1,1),1,0)</f>
        <v>0</v>
      </c>
      <c r="S287" s="3">
        <f>IF(Table1[[#This Row],[Termination Date]]&gt;=DATE(2022,1,1),1,0)</f>
        <v>0</v>
      </c>
    </row>
    <row r="288" spans="1:19" x14ac:dyDescent="0.2">
      <c r="A288" s="3" t="s">
        <v>92</v>
      </c>
      <c r="B288" s="4">
        <v>43423.5</v>
      </c>
      <c r="C288" s="4" t="s">
        <v>124</v>
      </c>
      <c r="D288" s="4" t="s">
        <v>128</v>
      </c>
      <c r="F288" s="4" t="s">
        <v>117</v>
      </c>
      <c r="G288" s="3">
        <f>YEAR(Table1[[#This Row],[Hire Date]])</f>
        <v>2018</v>
      </c>
      <c r="H288" s="5">
        <v>80475</v>
      </c>
      <c r="I288" s="5">
        <v>9657</v>
      </c>
      <c r="J288" s="5">
        <v>3219</v>
      </c>
      <c r="L288" s="3" t="s">
        <v>11</v>
      </c>
      <c r="M288" s="3">
        <v>10</v>
      </c>
      <c r="N288" s="3">
        <v>1</v>
      </c>
      <c r="O288" s="3">
        <v>3</v>
      </c>
      <c r="P288" s="3">
        <f>IF(Table1[[#This Row],[Termination Date]]&gt;0,0,1)</f>
        <v>1</v>
      </c>
      <c r="Q288" s="3">
        <f>IF(Table1[[#This Row],[Termination Date]]&gt;0,1,0)</f>
        <v>0</v>
      </c>
      <c r="R288" s="3">
        <f>IF(Table1[[#This Row],[Hire Date]]&gt;=DATE(2022,1,1),1,0)</f>
        <v>0</v>
      </c>
      <c r="S288" s="3">
        <f>IF(Table1[[#This Row],[Termination Date]]&gt;=DATE(2022,1,1),1,0)</f>
        <v>0</v>
      </c>
    </row>
    <row r="289" spans="1:19" x14ac:dyDescent="0.2">
      <c r="A289" s="3" t="s">
        <v>97</v>
      </c>
      <c r="B289" s="4">
        <v>43426.5</v>
      </c>
      <c r="C289" s="4" t="s">
        <v>124</v>
      </c>
      <c r="D289" s="4" t="s">
        <v>128</v>
      </c>
      <c r="F289" s="4" t="s">
        <v>117</v>
      </c>
      <c r="G289" s="3">
        <f>YEAR(Table1[[#This Row],[Hire Date]])</f>
        <v>2018</v>
      </c>
      <c r="H289" s="5">
        <v>89782</v>
      </c>
      <c r="I289" s="5">
        <v>9876.02</v>
      </c>
      <c r="J289" s="5">
        <v>897.82</v>
      </c>
      <c r="L289" s="3" t="s">
        <v>10</v>
      </c>
      <c r="M289" s="3">
        <v>13</v>
      </c>
      <c r="N289" s="3">
        <v>1</v>
      </c>
      <c r="O289" s="3">
        <v>5</v>
      </c>
      <c r="P289" s="3">
        <f>IF(Table1[[#This Row],[Termination Date]]&gt;0,0,1)</f>
        <v>1</v>
      </c>
      <c r="Q289" s="3">
        <f>IF(Table1[[#This Row],[Termination Date]]&gt;0,1,0)</f>
        <v>0</v>
      </c>
      <c r="R289" s="3">
        <f>IF(Table1[[#This Row],[Hire Date]]&gt;=DATE(2022,1,1),1,0)</f>
        <v>0</v>
      </c>
      <c r="S289" s="3">
        <f>IF(Table1[[#This Row],[Termination Date]]&gt;=DATE(2022,1,1),1,0)</f>
        <v>0</v>
      </c>
    </row>
    <row r="290" spans="1:19" x14ac:dyDescent="0.2">
      <c r="A290" s="3" t="s">
        <v>55</v>
      </c>
      <c r="B290" s="4">
        <v>43510.5</v>
      </c>
      <c r="C290" s="4" t="s">
        <v>130</v>
      </c>
      <c r="D290" s="4" t="s">
        <v>137</v>
      </c>
      <c r="F290" s="4" t="s">
        <v>117</v>
      </c>
      <c r="G290" s="3">
        <f>YEAR(Table1[[#This Row],[Hire Date]])</f>
        <v>2019</v>
      </c>
      <c r="H290" s="5">
        <v>55469</v>
      </c>
      <c r="I290" s="5">
        <v>3328.14</v>
      </c>
      <c r="J290" s="5">
        <v>2773.45</v>
      </c>
      <c r="L290" s="3" t="s">
        <v>5</v>
      </c>
      <c r="M290" s="3">
        <v>10</v>
      </c>
      <c r="N290" s="3">
        <v>1</v>
      </c>
      <c r="O290" s="3">
        <v>4</v>
      </c>
      <c r="P290" s="3">
        <f>IF(Table1[[#This Row],[Termination Date]]&gt;0,0,1)</f>
        <v>1</v>
      </c>
      <c r="Q290" s="3">
        <f>IF(Table1[[#This Row],[Termination Date]]&gt;0,1,0)</f>
        <v>0</v>
      </c>
      <c r="R290" s="3">
        <f>IF(Table1[[#This Row],[Hire Date]]&gt;=DATE(2022,1,1),1,0)</f>
        <v>0</v>
      </c>
      <c r="S290" s="3">
        <f>IF(Table1[[#This Row],[Termination Date]]&gt;=DATE(2022,1,1),1,0)</f>
        <v>0</v>
      </c>
    </row>
    <row r="291" spans="1:19" x14ac:dyDescent="0.2">
      <c r="A291" s="3" t="s">
        <v>105</v>
      </c>
      <c r="B291" s="4">
        <v>43528.5</v>
      </c>
      <c r="C291" s="4" t="s">
        <v>131</v>
      </c>
      <c r="D291" s="4" t="s">
        <v>134</v>
      </c>
      <c r="F291" s="4" t="s">
        <v>117</v>
      </c>
      <c r="G291" s="3">
        <f>YEAR(Table1[[#This Row],[Hire Date]])</f>
        <v>2019</v>
      </c>
      <c r="H291" s="5">
        <v>102312</v>
      </c>
      <c r="I291" s="5">
        <v>7161.84</v>
      </c>
      <c r="J291" s="5">
        <v>4092.48</v>
      </c>
      <c r="L291" s="3" t="s">
        <v>6</v>
      </c>
      <c r="M291" s="3">
        <v>12</v>
      </c>
      <c r="N291" s="3">
        <v>6</v>
      </c>
      <c r="O291" s="3">
        <v>2</v>
      </c>
      <c r="P291" s="3">
        <f>IF(Table1[[#This Row],[Termination Date]]&gt;0,0,1)</f>
        <v>1</v>
      </c>
      <c r="Q291" s="3">
        <f>IF(Table1[[#This Row],[Termination Date]]&gt;0,1,0)</f>
        <v>0</v>
      </c>
      <c r="R291" s="3">
        <f>IF(Table1[[#This Row],[Hire Date]]&gt;=DATE(2022,1,1),1,0)</f>
        <v>0</v>
      </c>
      <c r="S291" s="3">
        <f>IF(Table1[[#This Row],[Termination Date]]&gt;=DATE(2022,1,1),1,0)</f>
        <v>0</v>
      </c>
    </row>
    <row r="292" spans="1:19" x14ac:dyDescent="0.2">
      <c r="A292" s="3" t="s">
        <v>95</v>
      </c>
      <c r="B292" s="4">
        <v>43533.5</v>
      </c>
      <c r="C292" s="4" t="s">
        <v>132</v>
      </c>
      <c r="D292" s="4" t="s">
        <v>135</v>
      </c>
      <c r="F292" s="4" t="s">
        <v>117</v>
      </c>
      <c r="G292" s="3">
        <f>YEAR(Table1[[#This Row],[Hire Date]])</f>
        <v>2019</v>
      </c>
      <c r="H292" s="5">
        <v>87005</v>
      </c>
      <c r="I292" s="5">
        <v>7830.45</v>
      </c>
      <c r="J292" s="5">
        <v>4350.25</v>
      </c>
      <c r="L292" s="3" t="s">
        <v>10</v>
      </c>
      <c r="M292" s="3">
        <v>13</v>
      </c>
      <c r="N292" s="3">
        <v>7</v>
      </c>
      <c r="O292" s="3">
        <v>3</v>
      </c>
      <c r="P292" s="3">
        <f>IF(Table1[[#This Row],[Termination Date]]&gt;0,0,1)</f>
        <v>1</v>
      </c>
      <c r="Q292" s="3">
        <f>IF(Table1[[#This Row],[Termination Date]]&gt;0,1,0)</f>
        <v>0</v>
      </c>
      <c r="R292" s="3">
        <f>IF(Table1[[#This Row],[Hire Date]]&gt;=DATE(2022,1,1),1,0)</f>
        <v>0</v>
      </c>
      <c r="S292" s="3">
        <f>IF(Table1[[#This Row],[Termination Date]]&gt;=DATE(2022,1,1),1,0)</f>
        <v>0</v>
      </c>
    </row>
    <row r="293" spans="1:19" x14ac:dyDescent="0.2">
      <c r="A293" s="3" t="s">
        <v>76</v>
      </c>
      <c r="B293" s="4">
        <v>43590.5</v>
      </c>
      <c r="C293" s="4" t="s">
        <v>124</v>
      </c>
      <c r="D293" s="4" t="s">
        <v>128</v>
      </c>
      <c r="F293" s="4" t="s">
        <v>117</v>
      </c>
      <c r="G293" s="3">
        <f>YEAR(Table1[[#This Row],[Hire Date]])</f>
        <v>2019</v>
      </c>
      <c r="H293" s="5">
        <v>71635</v>
      </c>
      <c r="I293" s="5">
        <v>3581.75</v>
      </c>
      <c r="J293" s="5">
        <v>0</v>
      </c>
      <c r="L293" s="3" t="s">
        <v>3</v>
      </c>
      <c r="M293" s="3">
        <v>13</v>
      </c>
      <c r="N293" s="3">
        <v>0</v>
      </c>
      <c r="O293" s="3">
        <v>4</v>
      </c>
      <c r="P293" s="3">
        <f>IF(Table1[[#This Row],[Termination Date]]&gt;0,0,1)</f>
        <v>1</v>
      </c>
      <c r="Q293" s="3">
        <f>IF(Table1[[#This Row],[Termination Date]]&gt;0,1,0)</f>
        <v>0</v>
      </c>
      <c r="R293" s="3">
        <f>IF(Table1[[#This Row],[Hire Date]]&gt;=DATE(2022,1,1),1,0)</f>
        <v>0</v>
      </c>
      <c r="S293" s="3">
        <f>IF(Table1[[#This Row],[Termination Date]]&gt;=DATE(2022,1,1),1,0)</f>
        <v>0</v>
      </c>
    </row>
    <row r="294" spans="1:19" x14ac:dyDescent="0.2">
      <c r="A294" s="3" t="s">
        <v>51</v>
      </c>
      <c r="B294" s="4">
        <v>43605.5</v>
      </c>
      <c r="C294" s="4" t="s">
        <v>124</v>
      </c>
      <c r="D294" s="4" t="s">
        <v>128</v>
      </c>
      <c r="E294" s="4">
        <v>44530.5</v>
      </c>
      <c r="F294" s="4" t="s">
        <v>117</v>
      </c>
      <c r="G294" s="3">
        <f>YEAR(Table1[[#This Row],[Hire Date]])</f>
        <v>2019</v>
      </c>
      <c r="H294" s="5">
        <v>54634</v>
      </c>
      <c r="I294" s="5">
        <v>3824.38</v>
      </c>
      <c r="J294" s="5">
        <v>0</v>
      </c>
      <c r="K294" s="5">
        <v>90000</v>
      </c>
      <c r="L294" s="3" t="s">
        <v>1</v>
      </c>
      <c r="M294" s="3">
        <v>15</v>
      </c>
      <c r="N294" s="3">
        <v>4</v>
      </c>
      <c r="O294" s="3">
        <v>2</v>
      </c>
      <c r="P294" s="3">
        <f>IF(Table1[[#This Row],[Termination Date]]&gt;0,0,1)</f>
        <v>0</v>
      </c>
      <c r="Q294" s="3">
        <f>IF(Table1[[#This Row],[Termination Date]]&gt;0,1,0)</f>
        <v>1</v>
      </c>
      <c r="R294" s="3">
        <f>IF(Table1[[#This Row],[Hire Date]]&gt;=DATE(2022,1,1),1,0)</f>
        <v>0</v>
      </c>
      <c r="S294" s="3">
        <f>IF(Table1[[#This Row],[Termination Date]]&gt;=DATE(2022,1,1),1,0)</f>
        <v>0</v>
      </c>
    </row>
    <row r="295" spans="1:19" x14ac:dyDescent="0.2">
      <c r="A295" s="3" t="s">
        <v>91</v>
      </c>
      <c r="B295" s="4">
        <v>43681.5</v>
      </c>
      <c r="C295" s="4" t="s">
        <v>124</v>
      </c>
      <c r="D295" s="4" t="s">
        <v>128</v>
      </c>
      <c r="F295" s="4" t="s">
        <v>117</v>
      </c>
      <c r="G295" s="3">
        <f>YEAR(Table1[[#This Row],[Hire Date]])</f>
        <v>2019</v>
      </c>
      <c r="H295" s="5">
        <v>81648</v>
      </c>
      <c r="I295" s="5">
        <v>4082.4</v>
      </c>
      <c r="J295" s="5">
        <v>3265.92</v>
      </c>
      <c r="L295" s="3" t="s">
        <v>5</v>
      </c>
      <c r="M295" s="3">
        <v>15</v>
      </c>
      <c r="N295" s="3">
        <v>3</v>
      </c>
      <c r="O295" s="3">
        <v>4</v>
      </c>
      <c r="P295" s="3">
        <f>IF(Table1[[#This Row],[Termination Date]]&gt;0,0,1)</f>
        <v>1</v>
      </c>
      <c r="Q295" s="3">
        <f>IF(Table1[[#This Row],[Termination Date]]&gt;0,1,0)</f>
        <v>0</v>
      </c>
      <c r="R295" s="3">
        <f>IF(Table1[[#This Row],[Hire Date]]&gt;=DATE(2022,1,1),1,0)</f>
        <v>0</v>
      </c>
      <c r="S295" s="3">
        <f>IF(Table1[[#This Row],[Termination Date]]&gt;=DATE(2022,1,1),1,0)</f>
        <v>0</v>
      </c>
    </row>
    <row r="296" spans="1:19" x14ac:dyDescent="0.2">
      <c r="A296" s="3" t="s">
        <v>26</v>
      </c>
      <c r="B296" s="4">
        <v>43733.5</v>
      </c>
      <c r="C296" s="4" t="s">
        <v>124</v>
      </c>
      <c r="D296" s="4" t="s">
        <v>128</v>
      </c>
      <c r="F296" s="4" t="s">
        <v>117</v>
      </c>
      <c r="G296" s="3">
        <f>YEAR(Table1[[#This Row],[Hire Date]])</f>
        <v>2019</v>
      </c>
      <c r="H296" s="5">
        <v>30570</v>
      </c>
      <c r="I296" s="5">
        <v>1834.2</v>
      </c>
      <c r="J296" s="5">
        <v>1528.5</v>
      </c>
      <c r="L296" s="3" t="s">
        <v>2</v>
      </c>
      <c r="M296" s="3">
        <v>15</v>
      </c>
      <c r="N296" s="3">
        <v>7</v>
      </c>
      <c r="O296" s="3">
        <v>5</v>
      </c>
      <c r="P296" s="3">
        <f>IF(Table1[[#This Row],[Termination Date]]&gt;0,0,1)</f>
        <v>1</v>
      </c>
      <c r="Q296" s="3">
        <f>IF(Table1[[#This Row],[Termination Date]]&gt;0,1,0)</f>
        <v>0</v>
      </c>
      <c r="R296" s="3">
        <f>IF(Table1[[#This Row],[Hire Date]]&gt;=DATE(2022,1,1),1,0)</f>
        <v>0</v>
      </c>
      <c r="S296" s="3">
        <f>IF(Table1[[#This Row],[Termination Date]]&gt;=DATE(2022,1,1),1,0)</f>
        <v>0</v>
      </c>
    </row>
    <row r="297" spans="1:19" x14ac:dyDescent="0.2">
      <c r="A297" s="3" t="s">
        <v>41</v>
      </c>
      <c r="B297" s="4">
        <v>43757.5</v>
      </c>
      <c r="C297" s="4" t="s">
        <v>124</v>
      </c>
      <c r="D297" s="4" t="s">
        <v>128</v>
      </c>
      <c r="F297" s="4" t="s">
        <v>117</v>
      </c>
      <c r="G297" s="3">
        <f>YEAR(Table1[[#This Row],[Hire Date]])</f>
        <v>2019</v>
      </c>
      <c r="H297" s="5">
        <v>43680</v>
      </c>
      <c r="I297" s="5">
        <v>3494.4</v>
      </c>
      <c r="J297" s="5">
        <v>2184</v>
      </c>
      <c r="L297" s="3" t="s">
        <v>6</v>
      </c>
      <c r="M297" s="3">
        <v>13</v>
      </c>
      <c r="N297" s="3">
        <v>5</v>
      </c>
      <c r="O297" s="3">
        <v>4</v>
      </c>
      <c r="P297" s="3">
        <f>IF(Table1[[#This Row],[Termination Date]]&gt;0,0,1)</f>
        <v>1</v>
      </c>
      <c r="Q297" s="3">
        <f>IF(Table1[[#This Row],[Termination Date]]&gt;0,1,0)</f>
        <v>0</v>
      </c>
      <c r="R297" s="3">
        <f>IF(Table1[[#This Row],[Hire Date]]&gt;=DATE(2022,1,1),1,0)</f>
        <v>0</v>
      </c>
      <c r="S297" s="3">
        <f>IF(Table1[[#This Row],[Termination Date]]&gt;=DATE(2022,1,1),1,0)</f>
        <v>0</v>
      </c>
    </row>
    <row r="298" spans="1:19" x14ac:dyDescent="0.2">
      <c r="A298" s="3" t="s">
        <v>59</v>
      </c>
      <c r="B298" s="4">
        <v>43820.5</v>
      </c>
      <c r="C298" s="4" t="s">
        <v>124</v>
      </c>
      <c r="D298" s="4" t="s">
        <v>128</v>
      </c>
      <c r="F298" s="4" t="s">
        <v>117</v>
      </c>
      <c r="G298" s="3">
        <f>YEAR(Table1[[#This Row],[Hire Date]])</f>
        <v>2019</v>
      </c>
      <c r="H298" s="5">
        <v>57866</v>
      </c>
      <c r="I298" s="5">
        <v>5207.9399999999996</v>
      </c>
      <c r="J298" s="5">
        <v>578.66</v>
      </c>
      <c r="L298" s="3" t="s">
        <v>10</v>
      </c>
      <c r="M298" s="3">
        <v>10</v>
      </c>
      <c r="N298" s="3">
        <v>6</v>
      </c>
      <c r="O298" s="3">
        <v>3</v>
      </c>
      <c r="P298" s="3">
        <f>IF(Table1[[#This Row],[Termination Date]]&gt;0,0,1)</f>
        <v>1</v>
      </c>
      <c r="Q298" s="3">
        <f>IF(Table1[[#This Row],[Termination Date]]&gt;0,1,0)</f>
        <v>0</v>
      </c>
      <c r="R298" s="3">
        <f>IF(Table1[[#This Row],[Hire Date]]&gt;=DATE(2022,1,1),1,0)</f>
        <v>0</v>
      </c>
      <c r="S298" s="3">
        <f>IF(Table1[[#This Row],[Termination Date]]&gt;=DATE(2022,1,1),1,0)</f>
        <v>0</v>
      </c>
    </row>
    <row r="299" spans="1:19" x14ac:dyDescent="0.2">
      <c r="A299" s="3" t="s">
        <v>35</v>
      </c>
      <c r="B299" s="4">
        <v>43839.5</v>
      </c>
      <c r="C299" s="4" t="s">
        <v>124</v>
      </c>
      <c r="D299" s="4" t="s">
        <v>128</v>
      </c>
      <c r="E299" s="4">
        <v>44544.5</v>
      </c>
      <c r="F299" s="4" t="s">
        <v>117</v>
      </c>
      <c r="G299" s="3">
        <f>YEAR(Table1[[#This Row],[Hire Date]])</f>
        <v>2020</v>
      </c>
      <c r="H299" s="5">
        <v>38150</v>
      </c>
      <c r="I299" s="5">
        <v>2670.5</v>
      </c>
      <c r="J299" s="5">
        <v>763</v>
      </c>
      <c r="L299" s="3" t="s">
        <v>5</v>
      </c>
      <c r="M299" s="3">
        <v>10</v>
      </c>
      <c r="N299" s="3">
        <v>1</v>
      </c>
      <c r="O299" s="3">
        <v>4</v>
      </c>
      <c r="P299" s="3">
        <f>IF(Table1[[#This Row],[Termination Date]]&gt;0,0,1)</f>
        <v>0</v>
      </c>
      <c r="Q299" s="3">
        <f>IF(Table1[[#This Row],[Termination Date]]&gt;0,1,0)</f>
        <v>1</v>
      </c>
      <c r="R299" s="3">
        <f>IF(Table1[[#This Row],[Hire Date]]&gt;=DATE(2022,1,1),1,0)</f>
        <v>0</v>
      </c>
      <c r="S299" s="3">
        <f>IF(Table1[[#This Row],[Termination Date]]&gt;=DATE(2022,1,1),1,0)</f>
        <v>0</v>
      </c>
    </row>
    <row r="300" spans="1:19" x14ac:dyDescent="0.2">
      <c r="A300" s="3" t="s">
        <v>103</v>
      </c>
      <c r="B300" s="4">
        <v>43863.5</v>
      </c>
      <c r="C300" s="4" t="s">
        <v>130</v>
      </c>
      <c r="D300" s="4" t="s">
        <v>137</v>
      </c>
      <c r="F300" s="4" t="s">
        <v>117</v>
      </c>
      <c r="G300" s="3">
        <f>YEAR(Table1[[#This Row],[Hire Date]])</f>
        <v>2020</v>
      </c>
      <c r="H300" s="5">
        <v>89250</v>
      </c>
      <c r="I300" s="5">
        <v>8032.5</v>
      </c>
      <c r="J300" s="5">
        <v>2677.5</v>
      </c>
      <c r="L300" s="3" t="s">
        <v>11</v>
      </c>
      <c r="M300" s="3">
        <v>10</v>
      </c>
      <c r="N300" s="3">
        <v>10</v>
      </c>
      <c r="O300" s="3">
        <v>3</v>
      </c>
      <c r="P300" s="3">
        <f>IF(Table1[[#This Row],[Termination Date]]&gt;0,0,1)</f>
        <v>1</v>
      </c>
      <c r="Q300" s="3">
        <f>IF(Table1[[#This Row],[Termination Date]]&gt;0,1,0)</f>
        <v>0</v>
      </c>
      <c r="R300" s="3">
        <f>IF(Table1[[#This Row],[Hire Date]]&gt;=DATE(2022,1,1),1,0)</f>
        <v>0</v>
      </c>
      <c r="S300" s="3">
        <f>IF(Table1[[#This Row],[Termination Date]]&gt;=DATE(2022,1,1),1,0)</f>
        <v>0</v>
      </c>
    </row>
    <row r="301" spans="1:19" x14ac:dyDescent="0.2">
      <c r="A301" s="3" t="s">
        <v>65</v>
      </c>
      <c r="B301" s="4">
        <v>43889.5</v>
      </c>
      <c r="C301" s="4" t="s">
        <v>131</v>
      </c>
      <c r="D301" s="4" t="s">
        <v>134</v>
      </c>
      <c r="F301" s="4" t="s">
        <v>117</v>
      </c>
      <c r="G301" s="3">
        <f>YEAR(Table1[[#This Row],[Hire Date]])</f>
        <v>2020</v>
      </c>
      <c r="H301" s="5">
        <v>56160</v>
      </c>
      <c r="I301" s="5">
        <v>3931.2</v>
      </c>
      <c r="J301" s="5">
        <v>0</v>
      </c>
      <c r="L301" s="3" t="s">
        <v>10</v>
      </c>
      <c r="M301" s="3">
        <v>12</v>
      </c>
      <c r="N301" s="3">
        <v>2</v>
      </c>
      <c r="O301" s="3">
        <v>3</v>
      </c>
      <c r="P301" s="3">
        <f>IF(Table1[[#This Row],[Termination Date]]&gt;0,0,1)</f>
        <v>1</v>
      </c>
      <c r="Q301" s="3">
        <f>IF(Table1[[#This Row],[Termination Date]]&gt;0,1,0)</f>
        <v>0</v>
      </c>
      <c r="R301" s="3">
        <f>IF(Table1[[#This Row],[Hire Date]]&gt;=DATE(2022,1,1),1,0)</f>
        <v>0</v>
      </c>
      <c r="S301" s="3">
        <f>IF(Table1[[#This Row],[Termination Date]]&gt;=DATE(2022,1,1),1,0)</f>
        <v>0</v>
      </c>
    </row>
    <row r="302" spans="1:19" x14ac:dyDescent="0.2">
      <c r="A302" s="3" t="s">
        <v>24</v>
      </c>
      <c r="B302" s="4">
        <v>43890.5</v>
      </c>
      <c r="C302" s="4" t="s">
        <v>132</v>
      </c>
      <c r="D302" s="4" t="s">
        <v>135</v>
      </c>
      <c r="F302" s="4" t="s">
        <v>117</v>
      </c>
      <c r="G302" s="3">
        <f>YEAR(Table1[[#This Row],[Hire Date]])</f>
        <v>2020</v>
      </c>
      <c r="H302" s="5">
        <v>29430</v>
      </c>
      <c r="I302" s="5">
        <v>2354.4</v>
      </c>
      <c r="J302" s="5">
        <v>0</v>
      </c>
      <c r="L302" s="3" t="s">
        <v>4</v>
      </c>
      <c r="M302" s="3">
        <v>10</v>
      </c>
      <c r="N302" s="3">
        <v>6</v>
      </c>
      <c r="O302" s="3">
        <v>5</v>
      </c>
      <c r="P302" s="3">
        <f>IF(Table1[[#This Row],[Termination Date]]&gt;0,0,1)</f>
        <v>1</v>
      </c>
      <c r="Q302" s="3">
        <f>IF(Table1[[#This Row],[Termination Date]]&gt;0,1,0)</f>
        <v>0</v>
      </c>
      <c r="R302" s="3">
        <f>IF(Table1[[#This Row],[Hire Date]]&gt;=DATE(2022,1,1),1,0)</f>
        <v>0</v>
      </c>
      <c r="S302" s="3">
        <f>IF(Table1[[#This Row],[Termination Date]]&gt;=DATE(2022,1,1),1,0)</f>
        <v>0</v>
      </c>
    </row>
    <row r="303" spans="1:19" x14ac:dyDescent="0.2">
      <c r="A303" s="3" t="s">
        <v>37</v>
      </c>
      <c r="B303" s="4">
        <v>43922.5</v>
      </c>
      <c r="C303" s="4" t="s">
        <v>133</v>
      </c>
      <c r="D303" s="4" t="s">
        <v>136</v>
      </c>
      <c r="F303" s="4" t="s">
        <v>117</v>
      </c>
      <c r="G303" s="3">
        <f>YEAR(Table1[[#This Row],[Hire Date]])</f>
        <v>2020</v>
      </c>
      <c r="H303" s="5">
        <v>39200</v>
      </c>
      <c r="I303" s="5">
        <v>2352</v>
      </c>
      <c r="J303" s="5">
        <v>0</v>
      </c>
      <c r="K303" s="5">
        <v>76000</v>
      </c>
      <c r="L303" s="3" t="s">
        <v>1</v>
      </c>
      <c r="M303" s="3">
        <v>11</v>
      </c>
      <c r="N303" s="3">
        <v>11</v>
      </c>
      <c r="O303" s="3">
        <v>2</v>
      </c>
      <c r="P303" s="3">
        <f>IF(Table1[[#This Row],[Termination Date]]&gt;0,0,1)</f>
        <v>1</v>
      </c>
      <c r="Q303" s="3">
        <f>IF(Table1[[#This Row],[Termination Date]]&gt;0,1,0)</f>
        <v>0</v>
      </c>
      <c r="R303" s="3">
        <f>IF(Table1[[#This Row],[Hire Date]]&gt;=DATE(2022,1,1),1,0)</f>
        <v>0</v>
      </c>
      <c r="S303" s="3">
        <f>IF(Table1[[#This Row],[Termination Date]]&gt;=DATE(2022,1,1),1,0)</f>
        <v>0</v>
      </c>
    </row>
    <row r="304" spans="1:19" x14ac:dyDescent="0.2">
      <c r="A304" s="3" t="s">
        <v>84</v>
      </c>
      <c r="B304" s="4">
        <v>43937.5</v>
      </c>
      <c r="C304" s="4" t="s">
        <v>124</v>
      </c>
      <c r="D304" s="4" t="s">
        <v>128</v>
      </c>
      <c r="F304" s="4" t="s">
        <v>117</v>
      </c>
      <c r="G304" s="3">
        <f>YEAR(Table1[[#This Row],[Hire Date]])</f>
        <v>2020</v>
      </c>
      <c r="H304" s="5">
        <v>68900</v>
      </c>
      <c r="I304" s="5">
        <v>4823</v>
      </c>
      <c r="J304" s="5">
        <v>0</v>
      </c>
      <c r="L304" s="3" t="s">
        <v>7</v>
      </c>
      <c r="M304" s="3">
        <v>14</v>
      </c>
      <c r="N304" s="3">
        <v>0</v>
      </c>
      <c r="O304" s="3">
        <v>4</v>
      </c>
      <c r="P304" s="3">
        <f>IF(Table1[[#This Row],[Termination Date]]&gt;0,0,1)</f>
        <v>1</v>
      </c>
      <c r="Q304" s="3">
        <f>IF(Table1[[#This Row],[Termination Date]]&gt;0,1,0)</f>
        <v>0</v>
      </c>
      <c r="R304" s="3">
        <f>IF(Table1[[#This Row],[Hire Date]]&gt;=DATE(2022,1,1),1,0)</f>
        <v>0</v>
      </c>
      <c r="S304" s="3">
        <f>IF(Table1[[#This Row],[Termination Date]]&gt;=DATE(2022,1,1),1,0)</f>
        <v>0</v>
      </c>
    </row>
    <row r="305" spans="1:19" x14ac:dyDescent="0.2">
      <c r="A305" s="3" t="s">
        <v>104</v>
      </c>
      <c r="B305" s="4">
        <v>43956.5</v>
      </c>
      <c r="C305" s="4" t="s">
        <v>124</v>
      </c>
      <c r="D305" s="4" t="s">
        <v>128</v>
      </c>
      <c r="F305" s="4" t="s">
        <v>117</v>
      </c>
      <c r="G305" s="3">
        <f>YEAR(Table1[[#This Row],[Hire Date]])</f>
        <v>2020</v>
      </c>
      <c r="H305" s="5">
        <v>87550</v>
      </c>
      <c r="I305" s="5">
        <v>8755</v>
      </c>
      <c r="J305" s="5">
        <v>1751</v>
      </c>
      <c r="L305" s="3" t="s">
        <v>11</v>
      </c>
      <c r="M305" s="3">
        <v>13</v>
      </c>
      <c r="N305" s="3">
        <v>11</v>
      </c>
      <c r="O305" s="3">
        <v>3</v>
      </c>
      <c r="P305" s="3">
        <f>IF(Table1[[#This Row],[Termination Date]]&gt;0,0,1)</f>
        <v>1</v>
      </c>
      <c r="Q305" s="3">
        <f>IF(Table1[[#This Row],[Termination Date]]&gt;0,1,0)</f>
        <v>0</v>
      </c>
      <c r="R305" s="3">
        <f>IF(Table1[[#This Row],[Hire Date]]&gt;=DATE(2022,1,1),1,0)</f>
        <v>0</v>
      </c>
      <c r="S305" s="3">
        <f>IF(Table1[[#This Row],[Termination Date]]&gt;=DATE(2022,1,1),1,0)</f>
        <v>0</v>
      </c>
    </row>
    <row r="306" spans="1:19" x14ac:dyDescent="0.2">
      <c r="A306" s="3" t="s">
        <v>47</v>
      </c>
      <c r="B306" s="4">
        <v>44053.5</v>
      </c>
      <c r="C306" s="4" t="s">
        <v>124</v>
      </c>
      <c r="D306" s="4" t="s">
        <v>128</v>
      </c>
      <c r="F306" s="4" t="s">
        <v>117</v>
      </c>
      <c r="G306" s="3">
        <f>YEAR(Table1[[#This Row],[Hire Date]])</f>
        <v>2020</v>
      </c>
      <c r="H306" s="5">
        <v>47080</v>
      </c>
      <c r="I306" s="5">
        <v>5649.6</v>
      </c>
      <c r="J306" s="5">
        <v>941.6</v>
      </c>
      <c r="L306" s="3" t="s">
        <v>3</v>
      </c>
      <c r="M306" s="3">
        <v>10</v>
      </c>
      <c r="N306" s="3">
        <v>9</v>
      </c>
      <c r="O306" s="3">
        <v>5</v>
      </c>
      <c r="P306" s="3">
        <f>IF(Table1[[#This Row],[Termination Date]]&gt;0,0,1)</f>
        <v>1</v>
      </c>
      <c r="Q306" s="3">
        <f>IF(Table1[[#This Row],[Termination Date]]&gt;0,1,0)</f>
        <v>0</v>
      </c>
      <c r="R306" s="3">
        <f>IF(Table1[[#This Row],[Hire Date]]&gt;=DATE(2022,1,1),1,0)</f>
        <v>0</v>
      </c>
      <c r="S306" s="3">
        <f>IF(Table1[[#This Row],[Termination Date]]&gt;=DATE(2022,1,1),1,0)</f>
        <v>0</v>
      </c>
    </row>
    <row r="307" spans="1:19" x14ac:dyDescent="0.2">
      <c r="A307" s="3" t="s">
        <v>108</v>
      </c>
      <c r="B307" s="4">
        <v>44075.5</v>
      </c>
      <c r="C307" s="4" t="s">
        <v>124</v>
      </c>
      <c r="D307" s="4" t="s">
        <v>128</v>
      </c>
      <c r="F307" s="4" t="s">
        <v>117</v>
      </c>
      <c r="G307" s="3">
        <f>YEAR(Table1[[#This Row],[Hire Date]])</f>
        <v>2020</v>
      </c>
      <c r="H307" s="5">
        <v>107520</v>
      </c>
      <c r="I307" s="5">
        <v>8601.6</v>
      </c>
      <c r="J307" s="5">
        <v>1075.2</v>
      </c>
      <c r="L307" s="3" t="s">
        <v>3</v>
      </c>
      <c r="M307" s="3">
        <v>14</v>
      </c>
      <c r="N307" s="3">
        <v>4</v>
      </c>
      <c r="O307" s="3">
        <v>5</v>
      </c>
      <c r="P307" s="3">
        <f>IF(Table1[[#This Row],[Termination Date]]&gt;0,0,1)</f>
        <v>1</v>
      </c>
      <c r="Q307" s="3">
        <f>IF(Table1[[#This Row],[Termination Date]]&gt;0,1,0)</f>
        <v>0</v>
      </c>
      <c r="R307" s="3">
        <f>IF(Table1[[#This Row],[Hire Date]]&gt;=DATE(2022,1,1),1,0)</f>
        <v>0</v>
      </c>
      <c r="S307" s="3">
        <f>IF(Table1[[#This Row],[Termination Date]]&gt;=DATE(2022,1,1),1,0)</f>
        <v>0</v>
      </c>
    </row>
    <row r="308" spans="1:19" x14ac:dyDescent="0.2">
      <c r="A308" s="3" t="s">
        <v>111</v>
      </c>
      <c r="B308" s="4">
        <v>44150.5</v>
      </c>
      <c r="C308" s="4" t="s">
        <v>124</v>
      </c>
      <c r="D308" s="4" t="s">
        <v>128</v>
      </c>
      <c r="F308" s="4" t="s">
        <v>117</v>
      </c>
      <c r="G308" s="3">
        <f>YEAR(Table1[[#This Row],[Hire Date]])</f>
        <v>2020</v>
      </c>
      <c r="H308" s="5">
        <v>128520</v>
      </c>
      <c r="I308" s="5">
        <v>14137.2</v>
      </c>
      <c r="J308" s="5">
        <v>1285.2</v>
      </c>
      <c r="L308" s="3" t="s">
        <v>10</v>
      </c>
      <c r="M308" s="3">
        <v>12</v>
      </c>
      <c r="N308" s="3">
        <v>6</v>
      </c>
      <c r="O308" s="3">
        <v>2</v>
      </c>
      <c r="P308" s="3">
        <f>IF(Table1[[#This Row],[Termination Date]]&gt;0,0,1)</f>
        <v>1</v>
      </c>
      <c r="Q308" s="3">
        <f>IF(Table1[[#This Row],[Termination Date]]&gt;0,1,0)</f>
        <v>0</v>
      </c>
      <c r="R308" s="3">
        <f>IF(Table1[[#This Row],[Hire Date]]&gt;=DATE(2022,1,1),1,0)</f>
        <v>0</v>
      </c>
      <c r="S308" s="3">
        <f>IF(Table1[[#This Row],[Termination Date]]&gt;=DATE(2022,1,1),1,0)</f>
        <v>0</v>
      </c>
    </row>
    <row r="309" spans="1:19" x14ac:dyDescent="0.2">
      <c r="A309" s="3" t="s">
        <v>88</v>
      </c>
      <c r="B309" s="4">
        <v>44186.5</v>
      </c>
      <c r="C309" s="4" t="s">
        <v>124</v>
      </c>
      <c r="D309" s="4" t="s">
        <v>128</v>
      </c>
      <c r="F309" s="4" t="s">
        <v>117</v>
      </c>
      <c r="G309" s="3">
        <f>YEAR(Table1[[#This Row],[Hire Date]])</f>
        <v>2020</v>
      </c>
      <c r="H309" s="5">
        <v>75040</v>
      </c>
      <c r="I309" s="5">
        <v>6753.6</v>
      </c>
      <c r="J309" s="5">
        <v>750.4</v>
      </c>
      <c r="L309" s="3" t="s">
        <v>3</v>
      </c>
      <c r="M309" s="3">
        <v>15</v>
      </c>
      <c r="N309" s="3">
        <v>7</v>
      </c>
      <c r="O309" s="3">
        <v>4</v>
      </c>
      <c r="P309" s="3">
        <f>IF(Table1[[#This Row],[Termination Date]]&gt;0,0,1)</f>
        <v>1</v>
      </c>
      <c r="Q309" s="3">
        <f>IF(Table1[[#This Row],[Termination Date]]&gt;0,1,0)</f>
        <v>0</v>
      </c>
      <c r="R309" s="3">
        <f>IF(Table1[[#This Row],[Hire Date]]&gt;=DATE(2022,1,1),1,0)</f>
        <v>0</v>
      </c>
      <c r="S309" s="3">
        <f>IF(Table1[[#This Row],[Termination Date]]&gt;=DATE(2022,1,1),1,0)</f>
        <v>0</v>
      </c>
    </row>
    <row r="310" spans="1:19" x14ac:dyDescent="0.2">
      <c r="A310" s="3" t="s">
        <v>73</v>
      </c>
      <c r="B310" s="4">
        <v>44237.5</v>
      </c>
      <c r="C310" s="4" t="s">
        <v>130</v>
      </c>
      <c r="D310" s="4" t="s">
        <v>137</v>
      </c>
      <c r="F310" s="4" t="s">
        <v>117</v>
      </c>
      <c r="G310" s="3">
        <f>YEAR(Table1[[#This Row],[Hire Date]])</f>
        <v>2021</v>
      </c>
      <c r="H310" s="5">
        <v>59000</v>
      </c>
      <c r="I310" s="5">
        <v>3540</v>
      </c>
      <c r="J310" s="5">
        <v>1770</v>
      </c>
      <c r="L310" s="3" t="s">
        <v>6</v>
      </c>
      <c r="M310" s="3">
        <v>11</v>
      </c>
      <c r="N310" s="3">
        <v>11</v>
      </c>
      <c r="O310" s="3">
        <v>2</v>
      </c>
      <c r="P310" s="3">
        <f>IF(Table1[[#This Row],[Termination Date]]&gt;0,0,1)</f>
        <v>1</v>
      </c>
      <c r="Q310" s="3">
        <f>IF(Table1[[#This Row],[Termination Date]]&gt;0,1,0)</f>
        <v>0</v>
      </c>
      <c r="R310" s="3">
        <f>IF(Table1[[#This Row],[Hire Date]]&gt;=DATE(2022,1,1),1,0)</f>
        <v>0</v>
      </c>
      <c r="S310" s="3">
        <f>IF(Table1[[#This Row],[Termination Date]]&gt;=DATE(2022,1,1),1,0)</f>
        <v>0</v>
      </c>
    </row>
    <row r="311" spans="1:19" x14ac:dyDescent="0.2">
      <c r="A311" s="3" t="s">
        <v>106</v>
      </c>
      <c r="B311" s="4">
        <v>44273.5</v>
      </c>
      <c r="C311" s="4" t="s">
        <v>131</v>
      </c>
      <c r="D311" s="4" t="s">
        <v>134</v>
      </c>
      <c r="F311" s="4" t="s">
        <v>117</v>
      </c>
      <c r="G311" s="3">
        <f>YEAR(Table1[[#This Row],[Hire Date]])</f>
        <v>2021</v>
      </c>
      <c r="H311" s="5">
        <v>87000</v>
      </c>
      <c r="I311" s="5">
        <v>8700</v>
      </c>
      <c r="J311" s="5">
        <v>870</v>
      </c>
      <c r="L311" s="3" t="s">
        <v>4</v>
      </c>
      <c r="M311" s="3">
        <v>12</v>
      </c>
      <c r="N311" s="3">
        <v>11</v>
      </c>
      <c r="O311" s="3">
        <v>3</v>
      </c>
      <c r="P311" s="3">
        <f>IF(Table1[[#This Row],[Termination Date]]&gt;0,0,1)</f>
        <v>1</v>
      </c>
      <c r="Q311" s="3">
        <f>IF(Table1[[#This Row],[Termination Date]]&gt;0,1,0)</f>
        <v>0</v>
      </c>
      <c r="R311" s="3">
        <f>IF(Table1[[#This Row],[Hire Date]]&gt;=DATE(2022,1,1),1,0)</f>
        <v>0</v>
      </c>
      <c r="S311" s="3">
        <f>IF(Table1[[#This Row],[Termination Date]]&gt;=DATE(2022,1,1),1,0)</f>
        <v>0</v>
      </c>
    </row>
    <row r="312" spans="1:19" x14ac:dyDescent="0.2">
      <c r="A312" s="3" t="s">
        <v>86</v>
      </c>
      <c r="B312" s="4">
        <v>44301.5</v>
      </c>
      <c r="C312" s="4" t="s">
        <v>132</v>
      </c>
      <c r="D312" s="4" t="s">
        <v>135</v>
      </c>
      <c r="F312" s="4" t="s">
        <v>117</v>
      </c>
      <c r="G312" s="3">
        <f>YEAR(Table1[[#This Row],[Hire Date]])</f>
        <v>2021</v>
      </c>
      <c r="H312" s="5">
        <v>66000</v>
      </c>
      <c r="I312" s="5">
        <v>5940</v>
      </c>
      <c r="J312" s="5">
        <v>2640</v>
      </c>
      <c r="L312" s="3" t="s">
        <v>4</v>
      </c>
      <c r="M312" s="3">
        <v>15</v>
      </c>
      <c r="N312" s="3">
        <v>11</v>
      </c>
      <c r="O312" s="3">
        <v>3</v>
      </c>
      <c r="P312" s="3">
        <f>IF(Table1[[#This Row],[Termination Date]]&gt;0,0,1)</f>
        <v>1</v>
      </c>
      <c r="Q312" s="3">
        <f>IF(Table1[[#This Row],[Termination Date]]&gt;0,1,0)</f>
        <v>0</v>
      </c>
      <c r="R312" s="3">
        <f>IF(Table1[[#This Row],[Hire Date]]&gt;=DATE(2022,1,1),1,0)</f>
        <v>0</v>
      </c>
      <c r="S312" s="3">
        <f>IF(Table1[[#This Row],[Termination Date]]&gt;=DATE(2022,1,1),1,0)</f>
        <v>0</v>
      </c>
    </row>
    <row r="313" spans="1:19" x14ac:dyDescent="0.2">
      <c r="A313" s="3" t="s">
        <v>30</v>
      </c>
      <c r="B313" s="4">
        <v>44316.5</v>
      </c>
      <c r="C313" s="4" t="s">
        <v>124</v>
      </c>
      <c r="D313" s="4" t="s">
        <v>128</v>
      </c>
      <c r="F313" s="4" t="s">
        <v>117</v>
      </c>
      <c r="G313" s="3">
        <f>YEAR(Table1[[#This Row],[Hire Date]])</f>
        <v>2021</v>
      </c>
      <c r="H313" s="5">
        <v>31000</v>
      </c>
      <c r="I313" s="5">
        <v>3410</v>
      </c>
      <c r="J313" s="5">
        <v>0</v>
      </c>
      <c r="L313" s="3" t="s">
        <v>7</v>
      </c>
      <c r="M313" s="3">
        <v>14</v>
      </c>
      <c r="N313" s="3">
        <v>3</v>
      </c>
      <c r="O313" s="3">
        <v>3</v>
      </c>
      <c r="P313" s="3">
        <f>IF(Table1[[#This Row],[Termination Date]]&gt;0,0,1)</f>
        <v>1</v>
      </c>
      <c r="Q313" s="3">
        <f>IF(Table1[[#This Row],[Termination Date]]&gt;0,1,0)</f>
        <v>0</v>
      </c>
      <c r="R313" s="3">
        <f>IF(Table1[[#This Row],[Hire Date]]&gt;=DATE(2022,1,1),1,0)</f>
        <v>0</v>
      </c>
      <c r="S313" s="3">
        <f>IF(Table1[[#This Row],[Termination Date]]&gt;=DATE(2022,1,1),1,0)</f>
        <v>0</v>
      </c>
    </row>
    <row r="314" spans="1:19" x14ac:dyDescent="0.2">
      <c r="A314" s="3" t="s">
        <v>19</v>
      </c>
      <c r="B314" s="4">
        <v>44324.5</v>
      </c>
      <c r="C314" s="4" t="s">
        <v>124</v>
      </c>
      <c r="D314" s="4" t="s">
        <v>128</v>
      </c>
      <c r="F314" s="4" t="s">
        <v>117</v>
      </c>
      <c r="G314" s="3">
        <f>YEAR(Table1[[#This Row],[Hire Date]])</f>
        <v>2021</v>
      </c>
      <c r="H314" s="5">
        <v>16000</v>
      </c>
      <c r="I314" s="5">
        <v>1280</v>
      </c>
      <c r="J314" s="5">
        <v>480</v>
      </c>
      <c r="L314" s="3" t="s">
        <v>3</v>
      </c>
      <c r="M314" s="3">
        <v>15</v>
      </c>
      <c r="N314" s="3">
        <v>9</v>
      </c>
      <c r="O314" s="3">
        <v>3</v>
      </c>
      <c r="P314" s="3">
        <f>IF(Table1[[#This Row],[Termination Date]]&gt;0,0,1)</f>
        <v>1</v>
      </c>
      <c r="Q314" s="3">
        <f>IF(Table1[[#This Row],[Termination Date]]&gt;0,1,0)</f>
        <v>0</v>
      </c>
      <c r="R314" s="3">
        <f>IF(Table1[[#This Row],[Hire Date]]&gt;=DATE(2022,1,1),1,0)</f>
        <v>0</v>
      </c>
      <c r="S314" s="3">
        <f>IF(Table1[[#This Row],[Termination Date]]&gt;=DATE(2022,1,1),1,0)</f>
        <v>0</v>
      </c>
    </row>
    <row r="315" spans="1:19" x14ac:dyDescent="0.2">
      <c r="A315" s="3" t="s">
        <v>61</v>
      </c>
      <c r="B315" s="4">
        <v>44371.5</v>
      </c>
      <c r="C315" s="4" t="s">
        <v>124</v>
      </c>
      <c r="D315" s="4" t="s">
        <v>128</v>
      </c>
      <c r="F315" s="4" t="s">
        <v>117</v>
      </c>
      <c r="G315" s="3">
        <f>YEAR(Table1[[#This Row],[Hire Date]])</f>
        <v>2021</v>
      </c>
      <c r="H315" s="5">
        <v>53000</v>
      </c>
      <c r="I315" s="5">
        <v>4240</v>
      </c>
      <c r="J315" s="5">
        <v>530</v>
      </c>
      <c r="L315" s="3" t="s">
        <v>4</v>
      </c>
      <c r="M315" s="3">
        <v>14</v>
      </c>
      <c r="N315" s="3">
        <v>3</v>
      </c>
      <c r="O315" s="3">
        <v>2</v>
      </c>
      <c r="P315" s="3">
        <f>IF(Table1[[#This Row],[Termination Date]]&gt;0,0,1)</f>
        <v>1</v>
      </c>
      <c r="Q315" s="3">
        <f>IF(Table1[[#This Row],[Termination Date]]&gt;0,1,0)</f>
        <v>0</v>
      </c>
      <c r="R315" s="3">
        <f>IF(Table1[[#This Row],[Hire Date]]&gt;=DATE(2022,1,1),1,0)</f>
        <v>0</v>
      </c>
      <c r="S315" s="3">
        <f>IF(Table1[[#This Row],[Termination Date]]&gt;=DATE(2022,1,1),1,0)</f>
        <v>0</v>
      </c>
    </row>
    <row r="316" spans="1:19" x14ac:dyDescent="0.2">
      <c r="A316" s="3" t="s">
        <v>60</v>
      </c>
      <c r="B316" s="4">
        <v>44374.5</v>
      </c>
      <c r="C316" s="4" t="s">
        <v>124</v>
      </c>
      <c r="D316" s="4" t="s">
        <v>128</v>
      </c>
      <c r="F316" s="4" t="s">
        <v>117</v>
      </c>
      <c r="G316" s="3">
        <f>YEAR(Table1[[#This Row],[Hire Date]])</f>
        <v>2021</v>
      </c>
      <c r="H316" s="5">
        <v>53000</v>
      </c>
      <c r="I316" s="5">
        <v>4240</v>
      </c>
      <c r="J316" s="5">
        <v>0</v>
      </c>
      <c r="K316" s="5">
        <v>11000</v>
      </c>
      <c r="L316" s="3" t="s">
        <v>1</v>
      </c>
      <c r="M316" s="3">
        <v>10</v>
      </c>
      <c r="N316" s="3">
        <v>7</v>
      </c>
      <c r="O316" s="3">
        <v>2</v>
      </c>
      <c r="P316" s="3">
        <f>IF(Table1[[#This Row],[Termination Date]]&gt;0,0,1)</f>
        <v>1</v>
      </c>
      <c r="Q316" s="3">
        <f>IF(Table1[[#This Row],[Termination Date]]&gt;0,1,0)</f>
        <v>0</v>
      </c>
      <c r="R316" s="3">
        <f>IF(Table1[[#This Row],[Hire Date]]&gt;=DATE(2022,1,1),1,0)</f>
        <v>0</v>
      </c>
      <c r="S316" s="3">
        <f>IF(Table1[[#This Row],[Termination Date]]&gt;=DATE(2022,1,1),1,0)</f>
        <v>0</v>
      </c>
    </row>
    <row r="317" spans="1:19" x14ac:dyDescent="0.2">
      <c r="A317" s="3" t="s">
        <v>22</v>
      </c>
      <c r="B317" s="4">
        <v>44396.5</v>
      </c>
      <c r="C317" s="4" t="s">
        <v>124</v>
      </c>
      <c r="D317" s="4" t="s">
        <v>128</v>
      </c>
      <c r="F317" s="4" t="s">
        <v>117</v>
      </c>
      <c r="G317" s="3">
        <f>YEAR(Table1[[#This Row],[Hire Date]])</f>
        <v>2021</v>
      </c>
      <c r="H317" s="5">
        <v>26000</v>
      </c>
      <c r="I317" s="5">
        <v>1560</v>
      </c>
      <c r="J317" s="5">
        <v>780</v>
      </c>
      <c r="L317" s="3" t="s">
        <v>3</v>
      </c>
      <c r="M317" s="3">
        <v>13</v>
      </c>
      <c r="N317" s="3">
        <v>5</v>
      </c>
      <c r="O317" s="3">
        <v>4</v>
      </c>
      <c r="P317" s="3">
        <f>IF(Table1[[#This Row],[Termination Date]]&gt;0,0,1)</f>
        <v>1</v>
      </c>
      <c r="Q317" s="3">
        <f>IF(Table1[[#This Row],[Termination Date]]&gt;0,1,0)</f>
        <v>0</v>
      </c>
      <c r="R317" s="3">
        <f>IF(Table1[[#This Row],[Hire Date]]&gt;=DATE(2022,1,1),1,0)</f>
        <v>0</v>
      </c>
      <c r="S317" s="3">
        <f>IF(Table1[[#This Row],[Termination Date]]&gt;=DATE(2022,1,1),1,0)</f>
        <v>0</v>
      </c>
    </row>
    <row r="318" spans="1:19" x14ac:dyDescent="0.2">
      <c r="A318" s="3" t="s">
        <v>74</v>
      </c>
      <c r="B318" s="4">
        <v>44414.5</v>
      </c>
      <c r="C318" s="4" t="s">
        <v>124</v>
      </c>
      <c r="D318" s="4" t="s">
        <v>128</v>
      </c>
      <c r="F318" s="4" t="s">
        <v>117</v>
      </c>
      <c r="G318" s="3">
        <f>YEAR(Table1[[#This Row],[Hire Date]])</f>
        <v>2021</v>
      </c>
      <c r="H318" s="5">
        <v>60000</v>
      </c>
      <c r="I318" s="5">
        <v>4800</v>
      </c>
      <c r="J318" s="5">
        <v>0</v>
      </c>
      <c r="K318" s="5">
        <v>9200</v>
      </c>
      <c r="L318" s="3" t="s">
        <v>1</v>
      </c>
      <c r="M318" s="3">
        <v>14</v>
      </c>
      <c r="N318" s="3">
        <v>3</v>
      </c>
      <c r="O318" s="3">
        <v>2</v>
      </c>
      <c r="P318" s="3">
        <f>IF(Table1[[#This Row],[Termination Date]]&gt;0,0,1)</f>
        <v>1</v>
      </c>
      <c r="Q318" s="3">
        <f>IF(Table1[[#This Row],[Termination Date]]&gt;0,1,0)</f>
        <v>0</v>
      </c>
      <c r="R318" s="3">
        <f>IF(Table1[[#This Row],[Hire Date]]&gt;=DATE(2022,1,1),1,0)</f>
        <v>0</v>
      </c>
      <c r="S318" s="3">
        <f>IF(Table1[[#This Row],[Termination Date]]&gt;=DATE(2022,1,1),1,0)</f>
        <v>0</v>
      </c>
    </row>
    <row r="319" spans="1:19" x14ac:dyDescent="0.2">
      <c r="A319" s="3" t="s">
        <v>34</v>
      </c>
      <c r="B319" s="4">
        <v>44430.5</v>
      </c>
      <c r="C319" s="4" t="s">
        <v>124</v>
      </c>
      <c r="D319" s="4" t="s">
        <v>128</v>
      </c>
      <c r="F319" s="4" t="s">
        <v>117</v>
      </c>
      <c r="G319" s="3">
        <f>YEAR(Table1[[#This Row],[Hire Date]])</f>
        <v>2021</v>
      </c>
      <c r="H319" s="5">
        <v>34000</v>
      </c>
      <c r="I319" s="5">
        <v>3060</v>
      </c>
      <c r="J319" s="5">
        <v>1700</v>
      </c>
      <c r="L319" s="3" t="s">
        <v>11</v>
      </c>
      <c r="M319" s="3">
        <v>10</v>
      </c>
      <c r="N319" s="3">
        <v>10</v>
      </c>
      <c r="O319" s="3">
        <v>4</v>
      </c>
      <c r="P319" s="3">
        <f>IF(Table1[[#This Row],[Termination Date]]&gt;0,0,1)</f>
        <v>1</v>
      </c>
      <c r="Q319" s="3">
        <f>IF(Table1[[#This Row],[Termination Date]]&gt;0,1,0)</f>
        <v>0</v>
      </c>
      <c r="R319" s="3">
        <f>IF(Table1[[#This Row],[Hire Date]]&gt;=DATE(2022,1,1),1,0)</f>
        <v>0</v>
      </c>
      <c r="S319" s="3">
        <f>IF(Table1[[#This Row],[Termination Date]]&gt;=DATE(2022,1,1),1,0)</f>
        <v>0</v>
      </c>
    </row>
    <row r="320" spans="1:19" x14ac:dyDescent="0.2">
      <c r="A320" s="3" t="s">
        <v>83</v>
      </c>
      <c r="B320" s="4">
        <v>44455.5</v>
      </c>
      <c r="C320" s="4" t="s">
        <v>130</v>
      </c>
      <c r="D320" s="4" t="s">
        <v>137</v>
      </c>
      <c r="F320" s="4" t="s">
        <v>117</v>
      </c>
      <c r="G320" s="3">
        <f>YEAR(Table1[[#This Row],[Hire Date]])</f>
        <v>2021</v>
      </c>
      <c r="H320" s="5">
        <v>65000</v>
      </c>
      <c r="I320" s="5">
        <v>3250</v>
      </c>
      <c r="J320" s="5">
        <v>3250</v>
      </c>
      <c r="L320" s="3" t="s">
        <v>4</v>
      </c>
      <c r="M320" s="3">
        <v>13</v>
      </c>
      <c r="N320" s="3">
        <v>2</v>
      </c>
      <c r="O320" s="3">
        <v>2</v>
      </c>
      <c r="P320" s="3">
        <f>IF(Table1[[#This Row],[Termination Date]]&gt;0,0,1)</f>
        <v>1</v>
      </c>
      <c r="Q320" s="3">
        <f>IF(Table1[[#This Row],[Termination Date]]&gt;0,1,0)</f>
        <v>0</v>
      </c>
      <c r="R320" s="3">
        <f>IF(Table1[[#This Row],[Hire Date]]&gt;=DATE(2022,1,1),1,0)</f>
        <v>0</v>
      </c>
      <c r="S320" s="3">
        <f>IF(Table1[[#This Row],[Termination Date]]&gt;=DATE(2022,1,1),1,0)</f>
        <v>0</v>
      </c>
    </row>
    <row r="321" spans="1:19" x14ac:dyDescent="0.2">
      <c r="A321" s="3" t="s">
        <v>36</v>
      </c>
      <c r="B321" s="4">
        <v>44477.5</v>
      </c>
      <c r="C321" s="4" t="s">
        <v>131</v>
      </c>
      <c r="D321" s="4" t="s">
        <v>134</v>
      </c>
      <c r="F321" s="4" t="s">
        <v>117</v>
      </c>
      <c r="G321" s="3">
        <f>YEAR(Table1[[#This Row],[Hire Date]])</f>
        <v>2021</v>
      </c>
      <c r="H321" s="5">
        <v>35000</v>
      </c>
      <c r="I321" s="5">
        <v>2450</v>
      </c>
      <c r="J321" s="5">
        <v>1050</v>
      </c>
      <c r="L321" s="3" t="s">
        <v>10</v>
      </c>
      <c r="M321" s="3">
        <v>13</v>
      </c>
      <c r="N321" s="3">
        <v>5</v>
      </c>
      <c r="O321" s="3">
        <v>4</v>
      </c>
      <c r="P321" s="3">
        <f>IF(Table1[[#This Row],[Termination Date]]&gt;0,0,1)</f>
        <v>1</v>
      </c>
      <c r="Q321" s="3">
        <f>IF(Table1[[#This Row],[Termination Date]]&gt;0,1,0)</f>
        <v>0</v>
      </c>
      <c r="R321" s="3">
        <f>IF(Table1[[#This Row],[Hire Date]]&gt;=DATE(2022,1,1),1,0)</f>
        <v>0</v>
      </c>
      <c r="S321" s="3">
        <f>IF(Table1[[#This Row],[Termination Date]]&gt;=DATE(2022,1,1),1,0)</f>
        <v>0</v>
      </c>
    </row>
    <row r="322" spans="1:19" x14ac:dyDescent="0.2">
      <c r="A322" s="3" t="s">
        <v>32</v>
      </c>
      <c r="B322" s="4">
        <v>44494.5</v>
      </c>
      <c r="C322" s="4" t="s">
        <v>132</v>
      </c>
      <c r="D322" s="4" t="s">
        <v>135</v>
      </c>
      <c r="F322" s="4" t="s">
        <v>117</v>
      </c>
      <c r="G322" s="3">
        <f>YEAR(Table1[[#This Row],[Hire Date]])</f>
        <v>2021</v>
      </c>
      <c r="H322" s="5">
        <v>32000</v>
      </c>
      <c r="I322" s="5">
        <v>3840</v>
      </c>
      <c r="J322" s="5">
        <v>1600</v>
      </c>
      <c r="L322" s="3" t="s">
        <v>10</v>
      </c>
      <c r="M322" s="3">
        <v>13</v>
      </c>
      <c r="N322" s="3">
        <v>9</v>
      </c>
      <c r="O322" s="3">
        <v>2</v>
      </c>
      <c r="P322" s="3">
        <f>IF(Table1[[#This Row],[Termination Date]]&gt;0,0,1)</f>
        <v>1</v>
      </c>
      <c r="Q322" s="3">
        <f>IF(Table1[[#This Row],[Termination Date]]&gt;0,1,0)</f>
        <v>0</v>
      </c>
      <c r="R322" s="3">
        <f>IF(Table1[[#This Row],[Hire Date]]&gt;=DATE(2022,1,1),1,0)</f>
        <v>0</v>
      </c>
      <c r="S322" s="3">
        <f>IF(Table1[[#This Row],[Termination Date]]&gt;=DATE(2022,1,1),1,0)</f>
        <v>0</v>
      </c>
    </row>
    <row r="323" spans="1:19" x14ac:dyDescent="0.2">
      <c r="A323" s="3" t="s">
        <v>87</v>
      </c>
      <c r="B323" s="4">
        <v>44513.5</v>
      </c>
      <c r="C323" s="4" t="s">
        <v>133</v>
      </c>
      <c r="D323" s="4" t="s">
        <v>136</v>
      </c>
      <c r="F323" s="4" t="s">
        <v>117</v>
      </c>
      <c r="G323" s="3">
        <f>YEAR(Table1[[#This Row],[Hire Date]])</f>
        <v>2021</v>
      </c>
      <c r="H323" s="5">
        <v>67000</v>
      </c>
      <c r="I323" s="5">
        <v>4690</v>
      </c>
      <c r="J323" s="5">
        <v>0</v>
      </c>
      <c r="K323" s="5">
        <v>0</v>
      </c>
      <c r="L323" s="3" t="s">
        <v>1</v>
      </c>
      <c r="M323" s="3">
        <v>12</v>
      </c>
      <c r="N323" s="3">
        <v>10</v>
      </c>
      <c r="O323" s="3">
        <v>5</v>
      </c>
      <c r="P323" s="3">
        <f>IF(Table1[[#This Row],[Termination Date]]&gt;0,0,1)</f>
        <v>1</v>
      </c>
      <c r="Q323" s="3">
        <f>IF(Table1[[#This Row],[Termination Date]]&gt;0,1,0)</f>
        <v>0</v>
      </c>
      <c r="R323" s="3">
        <f>IF(Table1[[#This Row],[Hire Date]]&gt;=DATE(2022,1,1),1,0)</f>
        <v>0</v>
      </c>
      <c r="S323" s="3">
        <f>IF(Table1[[#This Row],[Termination Date]]&gt;=DATE(2022,1,1),1,0)</f>
        <v>0</v>
      </c>
    </row>
    <row r="324" spans="1:19" x14ac:dyDescent="0.2">
      <c r="A324" s="3" t="s">
        <v>82</v>
      </c>
      <c r="B324" s="4">
        <v>44520.5</v>
      </c>
      <c r="C324" s="4" t="s">
        <v>124</v>
      </c>
      <c r="D324" s="4" t="s">
        <v>128</v>
      </c>
      <c r="F324" s="4" t="s">
        <v>117</v>
      </c>
      <c r="G324" s="3">
        <f>YEAR(Table1[[#This Row],[Hire Date]])</f>
        <v>2021</v>
      </c>
      <c r="H324" s="5">
        <v>64000</v>
      </c>
      <c r="I324" s="5">
        <v>5120</v>
      </c>
      <c r="J324" s="5">
        <v>2560</v>
      </c>
      <c r="L324" s="3" t="s">
        <v>11</v>
      </c>
      <c r="M324" s="3">
        <v>12</v>
      </c>
      <c r="N324" s="3">
        <v>7</v>
      </c>
      <c r="O324" s="3">
        <v>3</v>
      </c>
      <c r="P324" s="3">
        <f>IF(Table1[[#This Row],[Termination Date]]&gt;0,0,1)</f>
        <v>1</v>
      </c>
      <c r="Q324" s="3">
        <f>IF(Table1[[#This Row],[Termination Date]]&gt;0,1,0)</f>
        <v>0</v>
      </c>
      <c r="R324" s="3">
        <f>IF(Table1[[#This Row],[Hire Date]]&gt;=DATE(2022,1,1),1,0)</f>
        <v>0</v>
      </c>
      <c r="S324" s="3">
        <f>IF(Table1[[#This Row],[Termination Date]]&gt;=DATE(2022,1,1),1,0)</f>
        <v>0</v>
      </c>
    </row>
    <row r="325" spans="1:19" x14ac:dyDescent="0.2">
      <c r="A325" s="3" t="s">
        <v>48</v>
      </c>
      <c r="B325" s="4">
        <v>41875.5</v>
      </c>
      <c r="C325" s="4" t="s">
        <v>124</v>
      </c>
      <c r="D325" s="4" t="s">
        <v>128</v>
      </c>
      <c r="F325" s="4" t="s">
        <v>117</v>
      </c>
      <c r="G325" s="3">
        <f>YEAR(Table1[[#This Row],[Hire Date]])</f>
        <v>2014</v>
      </c>
      <c r="H325" s="5">
        <v>75100</v>
      </c>
      <c r="I325" s="5">
        <v>4506</v>
      </c>
      <c r="J325" s="5">
        <v>0</v>
      </c>
      <c r="K325" s="5">
        <v>86000</v>
      </c>
      <c r="L325" s="3" t="s">
        <v>1</v>
      </c>
      <c r="M325" s="3">
        <v>14</v>
      </c>
      <c r="N325" s="3">
        <v>2</v>
      </c>
      <c r="O325" s="3">
        <v>2</v>
      </c>
      <c r="P325" s="3">
        <f>IF(Table1[[#This Row],[Termination Date]]&gt;0,0,1)</f>
        <v>1</v>
      </c>
      <c r="Q325" s="3">
        <f>IF(Table1[[#This Row],[Termination Date]]&gt;0,1,0)</f>
        <v>0</v>
      </c>
      <c r="R325" s="3">
        <f>IF(Table1[[#This Row],[Hire Date]]&gt;=DATE(2022,1,1),1,0)</f>
        <v>0</v>
      </c>
      <c r="S325" s="3">
        <f>IF(Table1[[#This Row],[Termination Date]]&gt;=DATE(2022,1,1),1,0)</f>
        <v>0</v>
      </c>
    </row>
    <row r="326" spans="1:19" x14ac:dyDescent="0.2">
      <c r="A326" s="3" t="s">
        <v>33</v>
      </c>
      <c r="B326" s="4">
        <v>41930.5</v>
      </c>
      <c r="C326" s="4" t="s">
        <v>124</v>
      </c>
      <c r="D326" s="4" t="s">
        <v>128</v>
      </c>
      <c r="F326" s="4" t="s">
        <v>117</v>
      </c>
      <c r="G326" s="3">
        <f>YEAR(Table1[[#This Row],[Hire Date]])</f>
        <v>2014</v>
      </c>
      <c r="H326" s="5">
        <v>54800</v>
      </c>
      <c r="I326" s="5">
        <v>2740</v>
      </c>
      <c r="J326" s="5">
        <v>0</v>
      </c>
      <c r="L326" s="3" t="s">
        <v>2</v>
      </c>
      <c r="M326" s="3">
        <v>10</v>
      </c>
      <c r="N326" s="3">
        <v>7</v>
      </c>
      <c r="O326" s="3">
        <v>3</v>
      </c>
      <c r="P326" s="3">
        <f>IF(Table1[[#This Row],[Termination Date]]&gt;0,0,1)</f>
        <v>1</v>
      </c>
      <c r="Q326" s="3">
        <f>IF(Table1[[#This Row],[Termination Date]]&gt;0,1,0)</f>
        <v>0</v>
      </c>
      <c r="R326" s="3">
        <f>IF(Table1[[#This Row],[Hire Date]]&gt;=DATE(2022,1,1),1,0)</f>
        <v>0</v>
      </c>
      <c r="S326" s="3">
        <f>IF(Table1[[#This Row],[Termination Date]]&gt;=DATE(2022,1,1),1,0)</f>
        <v>0</v>
      </c>
    </row>
    <row r="327" spans="1:19" x14ac:dyDescent="0.2">
      <c r="A327" s="3" t="s">
        <v>62</v>
      </c>
      <c r="B327" s="4">
        <v>41980.5</v>
      </c>
      <c r="C327" s="4" t="s">
        <v>124</v>
      </c>
      <c r="D327" s="4" t="s">
        <v>128</v>
      </c>
      <c r="F327" s="4" t="s">
        <v>117</v>
      </c>
      <c r="G327" s="3">
        <f>YEAR(Table1[[#This Row],[Hire Date]])</f>
        <v>2014</v>
      </c>
      <c r="H327" s="5">
        <v>88200</v>
      </c>
      <c r="I327" s="5">
        <v>7056</v>
      </c>
      <c r="J327" s="5">
        <v>2646</v>
      </c>
      <c r="L327" s="3" t="s">
        <v>10</v>
      </c>
      <c r="M327" s="3">
        <v>13</v>
      </c>
      <c r="N327" s="3">
        <v>9</v>
      </c>
      <c r="O327" s="3">
        <v>3</v>
      </c>
      <c r="P327" s="3">
        <f>IF(Table1[[#This Row],[Termination Date]]&gt;0,0,1)</f>
        <v>1</v>
      </c>
      <c r="Q327" s="3">
        <f>IF(Table1[[#This Row],[Termination Date]]&gt;0,1,0)</f>
        <v>0</v>
      </c>
      <c r="R327" s="3">
        <f>IF(Table1[[#This Row],[Hire Date]]&gt;=DATE(2022,1,1),1,0)</f>
        <v>0</v>
      </c>
      <c r="S327" s="3">
        <f>IF(Table1[[#This Row],[Termination Date]]&gt;=DATE(2022,1,1),1,0)</f>
        <v>0</v>
      </c>
    </row>
    <row r="328" spans="1:19" x14ac:dyDescent="0.2">
      <c r="A328" s="3" t="s">
        <v>46</v>
      </c>
      <c r="B328" s="4">
        <v>42017.5</v>
      </c>
      <c r="C328" s="4" t="s">
        <v>131</v>
      </c>
      <c r="D328" s="4" t="s">
        <v>134</v>
      </c>
      <c r="F328" s="4" t="s">
        <v>117</v>
      </c>
      <c r="G328" s="3">
        <f>YEAR(Table1[[#This Row],[Hire Date]])</f>
        <v>2015</v>
      </c>
      <c r="H328" s="5">
        <v>67900</v>
      </c>
      <c r="I328" s="5">
        <v>4753</v>
      </c>
      <c r="J328" s="5">
        <v>0</v>
      </c>
      <c r="K328" s="5">
        <v>115000</v>
      </c>
      <c r="L328" s="3" t="s">
        <v>1</v>
      </c>
      <c r="M328" s="3">
        <v>10</v>
      </c>
      <c r="N328" s="3">
        <v>4</v>
      </c>
      <c r="O328" s="3">
        <v>4</v>
      </c>
      <c r="P328" s="3">
        <f>IF(Table1[[#This Row],[Termination Date]]&gt;0,0,1)</f>
        <v>1</v>
      </c>
      <c r="Q328" s="3">
        <f>IF(Table1[[#This Row],[Termination Date]]&gt;0,1,0)</f>
        <v>0</v>
      </c>
      <c r="R328" s="3">
        <f>IF(Table1[[#This Row],[Hire Date]]&gt;=DATE(2022,1,1),1,0)</f>
        <v>0</v>
      </c>
      <c r="S328" s="3">
        <f>IF(Table1[[#This Row],[Termination Date]]&gt;=DATE(2022,1,1),1,0)</f>
        <v>0</v>
      </c>
    </row>
    <row r="329" spans="1:19" x14ac:dyDescent="0.2">
      <c r="A329" s="3" t="s">
        <v>31</v>
      </c>
      <c r="B329" s="4">
        <v>42128.5</v>
      </c>
      <c r="C329" s="4" t="s">
        <v>131</v>
      </c>
      <c r="D329" s="4" t="s">
        <v>134</v>
      </c>
      <c r="F329" s="4" t="s">
        <v>117</v>
      </c>
      <c r="G329" s="3">
        <f>YEAR(Table1[[#This Row],[Hire Date]])</f>
        <v>2015</v>
      </c>
      <c r="H329" s="5">
        <v>55100</v>
      </c>
      <c r="I329" s="5">
        <v>4959</v>
      </c>
      <c r="J329" s="5">
        <v>2755</v>
      </c>
      <c r="L329" s="3" t="s">
        <v>10</v>
      </c>
      <c r="M329" s="3">
        <v>12</v>
      </c>
      <c r="N329" s="3">
        <v>9</v>
      </c>
      <c r="O329" s="3">
        <v>2</v>
      </c>
      <c r="P329" s="3">
        <f>IF(Table1[[#This Row],[Termination Date]]&gt;0,0,1)</f>
        <v>1</v>
      </c>
      <c r="Q329" s="3">
        <f>IF(Table1[[#This Row],[Termination Date]]&gt;0,1,0)</f>
        <v>0</v>
      </c>
      <c r="R329" s="3">
        <f>IF(Table1[[#This Row],[Hire Date]]&gt;=DATE(2022,1,1),1,0)</f>
        <v>0</v>
      </c>
      <c r="S329" s="3">
        <f>IF(Table1[[#This Row],[Termination Date]]&gt;=DATE(2022,1,1),1,0)</f>
        <v>0</v>
      </c>
    </row>
    <row r="330" spans="1:19" x14ac:dyDescent="0.2">
      <c r="A330" s="3" t="s">
        <v>45</v>
      </c>
      <c r="B330" s="4">
        <v>42134.5</v>
      </c>
      <c r="C330" s="4" t="s">
        <v>132</v>
      </c>
      <c r="D330" s="4" t="s">
        <v>135</v>
      </c>
      <c r="F330" s="4" t="s">
        <v>117</v>
      </c>
      <c r="G330" s="3">
        <f>YEAR(Table1[[#This Row],[Hire Date]])</f>
        <v>2015</v>
      </c>
      <c r="H330" s="5">
        <v>57800</v>
      </c>
      <c r="I330" s="5">
        <v>3468</v>
      </c>
      <c r="J330" s="5">
        <v>0</v>
      </c>
      <c r="K330" s="5">
        <v>120000</v>
      </c>
      <c r="L330" s="3" t="s">
        <v>1</v>
      </c>
      <c r="M330" s="3">
        <v>10</v>
      </c>
      <c r="N330" s="3">
        <v>7</v>
      </c>
      <c r="O330" s="3">
        <v>4</v>
      </c>
      <c r="P330" s="3">
        <f>IF(Table1[[#This Row],[Termination Date]]&gt;0,0,1)</f>
        <v>1</v>
      </c>
      <c r="Q330" s="3">
        <f>IF(Table1[[#This Row],[Termination Date]]&gt;0,1,0)</f>
        <v>0</v>
      </c>
      <c r="R330" s="3">
        <f>IF(Table1[[#This Row],[Hire Date]]&gt;=DATE(2022,1,1),1,0)</f>
        <v>0</v>
      </c>
      <c r="S330" s="3">
        <f>IF(Table1[[#This Row],[Termination Date]]&gt;=DATE(2022,1,1),1,0)</f>
        <v>0</v>
      </c>
    </row>
    <row r="331" spans="1:19" x14ac:dyDescent="0.2">
      <c r="A331" s="3" t="s">
        <v>77</v>
      </c>
      <c r="B331" s="4">
        <v>42178.5</v>
      </c>
      <c r="C331" s="4" t="s">
        <v>132</v>
      </c>
      <c r="D331" s="4" t="s">
        <v>135</v>
      </c>
      <c r="F331" s="4" t="s">
        <v>117</v>
      </c>
      <c r="G331" s="3">
        <f>YEAR(Table1[[#This Row],[Hire Date]])</f>
        <v>2015</v>
      </c>
      <c r="H331" s="5">
        <v>89000</v>
      </c>
      <c r="I331" s="5">
        <v>9790</v>
      </c>
      <c r="J331" s="5">
        <v>2670</v>
      </c>
      <c r="L331" s="3" t="s">
        <v>11</v>
      </c>
      <c r="M331" s="3">
        <v>12</v>
      </c>
      <c r="N331" s="3">
        <v>3</v>
      </c>
      <c r="O331" s="3">
        <v>4</v>
      </c>
      <c r="P331" s="3">
        <f>IF(Table1[[#This Row],[Termination Date]]&gt;0,0,1)</f>
        <v>1</v>
      </c>
      <c r="Q331" s="3">
        <f>IF(Table1[[#This Row],[Termination Date]]&gt;0,1,0)</f>
        <v>0</v>
      </c>
      <c r="R331" s="3">
        <f>IF(Table1[[#This Row],[Hire Date]]&gt;=DATE(2022,1,1),1,0)</f>
        <v>0</v>
      </c>
      <c r="S331" s="3">
        <f>IF(Table1[[#This Row],[Termination Date]]&gt;=DATE(2022,1,1),1,0)</f>
        <v>0</v>
      </c>
    </row>
    <row r="332" spans="1:19" x14ac:dyDescent="0.2">
      <c r="A332" s="3" t="s">
        <v>85</v>
      </c>
      <c r="B332" s="4">
        <v>42283.5</v>
      </c>
      <c r="C332" s="4" t="s">
        <v>132</v>
      </c>
      <c r="D332" s="4" t="s">
        <v>135</v>
      </c>
      <c r="F332" s="4" t="s">
        <v>117</v>
      </c>
      <c r="G332" s="3">
        <f>YEAR(Table1[[#This Row],[Hire Date]])</f>
        <v>2015</v>
      </c>
      <c r="H332" s="5">
        <v>91000</v>
      </c>
      <c r="I332" s="5">
        <v>5460</v>
      </c>
      <c r="J332" s="5">
        <v>3640</v>
      </c>
      <c r="L332" s="3" t="s">
        <v>5</v>
      </c>
      <c r="M332" s="3">
        <v>10</v>
      </c>
      <c r="N332" s="3">
        <v>2</v>
      </c>
      <c r="O332" s="3">
        <v>2</v>
      </c>
      <c r="P332" s="3">
        <f>IF(Table1[[#This Row],[Termination Date]]&gt;0,0,1)</f>
        <v>1</v>
      </c>
      <c r="Q332" s="3">
        <f>IF(Table1[[#This Row],[Termination Date]]&gt;0,1,0)</f>
        <v>0</v>
      </c>
      <c r="R332" s="3">
        <f>IF(Table1[[#This Row],[Hire Date]]&gt;=DATE(2022,1,1),1,0)</f>
        <v>0</v>
      </c>
      <c r="S332" s="3">
        <f>IF(Table1[[#This Row],[Termination Date]]&gt;=DATE(2022,1,1),1,0)</f>
        <v>0</v>
      </c>
    </row>
    <row r="333" spans="1:19" x14ac:dyDescent="0.2">
      <c r="A333" s="3" t="s">
        <v>25</v>
      </c>
      <c r="B333" s="4">
        <v>42298.5</v>
      </c>
      <c r="C333" s="4" t="s">
        <v>124</v>
      </c>
      <c r="D333" s="4" t="s">
        <v>128</v>
      </c>
      <c r="F333" s="4" t="s">
        <v>117</v>
      </c>
      <c r="G333" s="3">
        <f>YEAR(Table1[[#This Row],[Hire Date]])</f>
        <v>2015</v>
      </c>
      <c r="H333" s="5">
        <v>50000</v>
      </c>
      <c r="I333" s="5">
        <v>2500</v>
      </c>
      <c r="J333" s="5">
        <v>1500</v>
      </c>
      <c r="L333" s="3" t="s">
        <v>10</v>
      </c>
      <c r="M333" s="3">
        <v>10</v>
      </c>
      <c r="N333" s="3">
        <v>4</v>
      </c>
      <c r="O333" s="3">
        <v>3</v>
      </c>
      <c r="P333" s="3">
        <f>IF(Table1[[#This Row],[Termination Date]]&gt;0,0,1)</f>
        <v>1</v>
      </c>
      <c r="Q333" s="3">
        <f>IF(Table1[[#This Row],[Termination Date]]&gt;0,1,0)</f>
        <v>0</v>
      </c>
      <c r="R333" s="3">
        <f>IF(Table1[[#This Row],[Hire Date]]&gt;=DATE(2022,1,1),1,0)</f>
        <v>0</v>
      </c>
      <c r="S333" s="3">
        <f>IF(Table1[[#This Row],[Termination Date]]&gt;=DATE(2022,1,1),1,0)</f>
        <v>0</v>
      </c>
    </row>
    <row r="334" spans="1:19" x14ac:dyDescent="0.2">
      <c r="A334" s="3" t="s">
        <v>71</v>
      </c>
      <c r="B334" s="4">
        <v>42299.5</v>
      </c>
      <c r="C334" s="4" t="s">
        <v>124</v>
      </c>
      <c r="D334" s="4" t="s">
        <v>128</v>
      </c>
      <c r="F334" s="4" t="s">
        <v>117</v>
      </c>
      <c r="G334" s="3">
        <f>YEAR(Table1[[#This Row],[Hire Date]])</f>
        <v>2015</v>
      </c>
      <c r="H334" s="5">
        <v>85600</v>
      </c>
      <c r="I334" s="5">
        <v>6848</v>
      </c>
      <c r="J334" s="5">
        <v>2568</v>
      </c>
      <c r="L334" s="3" t="s">
        <v>11</v>
      </c>
      <c r="M334" s="3">
        <v>12</v>
      </c>
      <c r="N334" s="3">
        <v>3</v>
      </c>
      <c r="O334" s="3">
        <v>3</v>
      </c>
      <c r="P334" s="3">
        <f>IF(Table1[[#This Row],[Termination Date]]&gt;0,0,1)</f>
        <v>1</v>
      </c>
      <c r="Q334" s="3">
        <f>IF(Table1[[#This Row],[Termination Date]]&gt;0,1,0)</f>
        <v>0</v>
      </c>
      <c r="R334" s="3">
        <f>IF(Table1[[#This Row],[Hire Date]]&gt;=DATE(2022,1,1),1,0)</f>
        <v>0</v>
      </c>
      <c r="S334" s="3">
        <f>IF(Table1[[#This Row],[Termination Date]]&gt;=DATE(2022,1,1),1,0)</f>
        <v>0</v>
      </c>
    </row>
    <row r="335" spans="1:19" x14ac:dyDescent="0.2">
      <c r="A335" s="3" t="s">
        <v>80</v>
      </c>
      <c r="B335" s="4">
        <v>42341.5</v>
      </c>
      <c r="C335" s="4" t="s">
        <v>124</v>
      </c>
      <c r="D335" s="4" t="s">
        <v>128</v>
      </c>
      <c r="F335" s="4" t="s">
        <v>117</v>
      </c>
      <c r="G335" s="3">
        <f>YEAR(Table1[[#This Row],[Hire Date]])</f>
        <v>2015</v>
      </c>
      <c r="H335" s="5">
        <v>87600</v>
      </c>
      <c r="I335" s="5">
        <v>7008</v>
      </c>
      <c r="J335" s="5">
        <v>0</v>
      </c>
      <c r="L335" s="3" t="s">
        <v>2</v>
      </c>
      <c r="M335" s="3">
        <v>14</v>
      </c>
      <c r="N335" s="3">
        <v>2</v>
      </c>
      <c r="O335" s="3">
        <v>3</v>
      </c>
      <c r="P335" s="3">
        <f>IF(Table1[[#This Row],[Termination Date]]&gt;0,0,1)</f>
        <v>1</v>
      </c>
      <c r="Q335" s="3">
        <f>IF(Table1[[#This Row],[Termination Date]]&gt;0,1,0)</f>
        <v>0</v>
      </c>
      <c r="R335" s="3">
        <f>IF(Table1[[#This Row],[Hire Date]]&gt;=DATE(2022,1,1),1,0)</f>
        <v>0</v>
      </c>
      <c r="S335" s="3">
        <f>IF(Table1[[#This Row],[Termination Date]]&gt;=DATE(2022,1,1),1,0)</f>
        <v>0</v>
      </c>
    </row>
    <row r="336" spans="1:19" x14ac:dyDescent="0.2">
      <c r="A336" s="3" t="s">
        <v>66</v>
      </c>
      <c r="B336" s="4">
        <v>42359.5</v>
      </c>
      <c r="C336" s="4" t="s">
        <v>124</v>
      </c>
      <c r="D336" s="4" t="s">
        <v>128</v>
      </c>
      <c r="F336" s="4" t="s">
        <v>117</v>
      </c>
      <c r="G336" s="3">
        <f>YEAR(Table1[[#This Row],[Hire Date]])</f>
        <v>2015</v>
      </c>
      <c r="H336" s="5">
        <v>81800</v>
      </c>
      <c r="I336" s="5">
        <v>4090</v>
      </c>
      <c r="J336" s="5">
        <v>2454</v>
      </c>
      <c r="L336" s="3" t="s">
        <v>11</v>
      </c>
      <c r="M336" s="3">
        <v>10</v>
      </c>
      <c r="N336" s="3">
        <v>11</v>
      </c>
      <c r="O336" s="3">
        <v>5</v>
      </c>
      <c r="P336" s="3">
        <f>IF(Table1[[#This Row],[Termination Date]]&gt;0,0,1)</f>
        <v>1</v>
      </c>
      <c r="Q336" s="3">
        <f>IF(Table1[[#This Row],[Termination Date]]&gt;0,1,0)</f>
        <v>0</v>
      </c>
      <c r="R336" s="3">
        <f>IF(Table1[[#This Row],[Hire Date]]&gt;=DATE(2022,1,1),1,0)</f>
        <v>0</v>
      </c>
      <c r="S336" s="3">
        <f>IF(Table1[[#This Row],[Termination Date]]&gt;=DATE(2022,1,1),1,0)</f>
        <v>0</v>
      </c>
    </row>
    <row r="337" spans="1:19" x14ac:dyDescent="0.2">
      <c r="A337" s="3" t="s">
        <v>94</v>
      </c>
      <c r="B337" s="4">
        <v>42359.5</v>
      </c>
      <c r="C337" s="4" t="s">
        <v>124</v>
      </c>
      <c r="D337" s="4" t="s">
        <v>128</v>
      </c>
      <c r="F337" s="4" t="s">
        <v>117</v>
      </c>
      <c r="G337" s="3">
        <f>YEAR(Table1[[#This Row],[Hire Date]])</f>
        <v>2015</v>
      </c>
      <c r="H337" s="5">
        <v>103100</v>
      </c>
      <c r="I337" s="5">
        <v>11341</v>
      </c>
      <c r="J337" s="5">
        <v>4124</v>
      </c>
      <c r="L337" s="3" t="s">
        <v>2</v>
      </c>
      <c r="M337" s="3">
        <v>10</v>
      </c>
      <c r="N337" s="3">
        <v>10</v>
      </c>
      <c r="O337" s="3">
        <v>3</v>
      </c>
      <c r="P337" s="3">
        <f>IF(Table1[[#This Row],[Termination Date]]&gt;0,0,1)</f>
        <v>1</v>
      </c>
      <c r="Q337" s="3">
        <f>IF(Table1[[#This Row],[Termination Date]]&gt;0,1,0)</f>
        <v>0</v>
      </c>
      <c r="R337" s="3">
        <f>IF(Table1[[#This Row],[Hire Date]]&gt;=DATE(2022,1,1),1,0)</f>
        <v>0</v>
      </c>
      <c r="S337" s="3">
        <f>IF(Table1[[#This Row],[Termination Date]]&gt;=DATE(2022,1,1),1,0)</f>
        <v>0</v>
      </c>
    </row>
    <row r="338" spans="1:19" x14ac:dyDescent="0.2">
      <c r="A338" s="3" t="s">
        <v>100</v>
      </c>
      <c r="B338" s="4">
        <v>42362.5</v>
      </c>
      <c r="C338" s="4" t="s">
        <v>124</v>
      </c>
      <c r="D338" s="4" t="s">
        <v>128</v>
      </c>
      <c r="F338" s="4" t="s">
        <v>117</v>
      </c>
      <c r="G338" s="3">
        <f>YEAR(Table1[[#This Row],[Hire Date]])</f>
        <v>2015</v>
      </c>
      <c r="H338" s="5">
        <v>110700</v>
      </c>
      <c r="I338" s="5">
        <v>12177</v>
      </c>
      <c r="J338" s="5">
        <v>4428</v>
      </c>
      <c r="L338" s="3" t="s">
        <v>6</v>
      </c>
      <c r="M338" s="3">
        <v>14</v>
      </c>
      <c r="N338" s="3">
        <v>0</v>
      </c>
      <c r="O338" s="3">
        <v>3</v>
      </c>
      <c r="P338" s="3">
        <f>IF(Table1[[#This Row],[Termination Date]]&gt;0,0,1)</f>
        <v>1</v>
      </c>
      <c r="Q338" s="3">
        <f>IF(Table1[[#This Row],[Termination Date]]&gt;0,1,0)</f>
        <v>0</v>
      </c>
      <c r="R338" s="3">
        <f>IF(Table1[[#This Row],[Hire Date]]&gt;=DATE(2022,1,1),1,0)</f>
        <v>0</v>
      </c>
      <c r="S338" s="3">
        <f>IF(Table1[[#This Row],[Termination Date]]&gt;=DATE(2022,1,1),1,0)</f>
        <v>0</v>
      </c>
    </row>
    <row r="339" spans="1:19" x14ac:dyDescent="0.2">
      <c r="A339" s="3" t="s">
        <v>53</v>
      </c>
      <c r="B339" s="4">
        <v>42372.5</v>
      </c>
      <c r="C339" s="4" t="s">
        <v>124</v>
      </c>
      <c r="D339" s="4" t="s">
        <v>128</v>
      </c>
      <c r="F339" s="4" t="s">
        <v>117</v>
      </c>
      <c r="G339" s="3">
        <f>YEAR(Table1[[#This Row],[Hire Date]])</f>
        <v>2016</v>
      </c>
      <c r="H339" s="5">
        <v>67300</v>
      </c>
      <c r="I339" s="5">
        <v>6730</v>
      </c>
      <c r="J339" s="5">
        <v>673</v>
      </c>
      <c r="L339" s="3" t="s">
        <v>5</v>
      </c>
      <c r="M339" s="3">
        <v>12</v>
      </c>
      <c r="N339" s="3">
        <v>0</v>
      </c>
      <c r="O339" s="3">
        <v>3</v>
      </c>
      <c r="P339" s="3">
        <f>IF(Table1[[#This Row],[Termination Date]]&gt;0,0,1)</f>
        <v>1</v>
      </c>
      <c r="Q339" s="3">
        <f>IF(Table1[[#This Row],[Termination Date]]&gt;0,1,0)</f>
        <v>0</v>
      </c>
      <c r="R339" s="3">
        <f>IF(Table1[[#This Row],[Hire Date]]&gt;=DATE(2022,1,1),1,0)</f>
        <v>0</v>
      </c>
      <c r="S339" s="3">
        <f>IF(Table1[[#This Row],[Termination Date]]&gt;=DATE(2022,1,1),1,0)</f>
        <v>0</v>
      </c>
    </row>
    <row r="340" spans="1:19" x14ac:dyDescent="0.2">
      <c r="A340" s="3" t="s">
        <v>44</v>
      </c>
      <c r="B340" s="4">
        <v>42402.5</v>
      </c>
      <c r="C340" s="4" t="s">
        <v>124</v>
      </c>
      <c r="D340" s="4" t="s">
        <v>128</v>
      </c>
      <c r="F340" s="4" t="s">
        <v>117</v>
      </c>
      <c r="G340" s="3">
        <f>YEAR(Table1[[#This Row],[Hire Date]])</f>
        <v>2016</v>
      </c>
      <c r="H340" s="5">
        <v>64600</v>
      </c>
      <c r="I340" s="5">
        <v>5814</v>
      </c>
      <c r="J340" s="5">
        <v>2584</v>
      </c>
      <c r="L340" s="3" t="s">
        <v>5</v>
      </c>
      <c r="M340" s="3">
        <v>13</v>
      </c>
      <c r="N340" s="3">
        <v>8</v>
      </c>
      <c r="O340" s="3">
        <v>3</v>
      </c>
      <c r="P340" s="3">
        <f>IF(Table1[[#This Row],[Termination Date]]&gt;0,0,1)</f>
        <v>1</v>
      </c>
      <c r="Q340" s="3">
        <f>IF(Table1[[#This Row],[Termination Date]]&gt;0,1,0)</f>
        <v>0</v>
      </c>
      <c r="R340" s="3">
        <f>IF(Table1[[#This Row],[Hire Date]]&gt;=DATE(2022,1,1),1,0)</f>
        <v>0</v>
      </c>
      <c r="S340" s="3">
        <f>IF(Table1[[#This Row],[Termination Date]]&gt;=DATE(2022,1,1),1,0)</f>
        <v>0</v>
      </c>
    </row>
    <row r="341" spans="1:19" x14ac:dyDescent="0.2">
      <c r="A341" s="3" t="s">
        <v>96</v>
      </c>
      <c r="B341" s="4">
        <v>42408.5</v>
      </c>
      <c r="C341" s="4" t="s">
        <v>124</v>
      </c>
      <c r="D341" s="4" t="s">
        <v>128</v>
      </c>
      <c r="F341" s="4" t="s">
        <v>117</v>
      </c>
      <c r="G341" s="3">
        <f>YEAR(Table1[[#This Row],[Hire Date]])</f>
        <v>2016</v>
      </c>
      <c r="H341" s="5">
        <v>102100</v>
      </c>
      <c r="I341" s="5">
        <v>8168</v>
      </c>
      <c r="J341" s="5">
        <v>1021</v>
      </c>
      <c r="L341" s="3" t="s">
        <v>11</v>
      </c>
      <c r="M341" s="3">
        <v>14</v>
      </c>
      <c r="N341" s="3">
        <v>2</v>
      </c>
      <c r="O341" s="3">
        <v>3</v>
      </c>
      <c r="P341" s="3">
        <f>IF(Table1[[#This Row],[Termination Date]]&gt;0,0,1)</f>
        <v>1</v>
      </c>
      <c r="Q341" s="3">
        <f>IF(Table1[[#This Row],[Termination Date]]&gt;0,1,0)</f>
        <v>0</v>
      </c>
      <c r="R341" s="3">
        <f>IF(Table1[[#This Row],[Hire Date]]&gt;=DATE(2022,1,1),1,0)</f>
        <v>0</v>
      </c>
      <c r="S341" s="3">
        <f>IF(Table1[[#This Row],[Termination Date]]&gt;=DATE(2022,1,1),1,0)</f>
        <v>0</v>
      </c>
    </row>
    <row r="342" spans="1:19" x14ac:dyDescent="0.2">
      <c r="A342" s="3" t="s">
        <v>52</v>
      </c>
      <c r="B342" s="4">
        <v>42555.5</v>
      </c>
      <c r="C342" s="4" t="s">
        <v>133</v>
      </c>
      <c r="D342" s="4" t="s">
        <v>136</v>
      </c>
      <c r="F342" s="4" t="s">
        <v>117</v>
      </c>
      <c r="G342" s="3">
        <f>YEAR(Table1[[#This Row],[Hire Date]])</f>
        <v>2016</v>
      </c>
      <c r="H342" s="5">
        <v>61300</v>
      </c>
      <c r="I342" s="5">
        <v>3065</v>
      </c>
      <c r="J342" s="5">
        <v>1226</v>
      </c>
      <c r="L342" s="3" t="s">
        <v>7</v>
      </c>
      <c r="M342" s="3">
        <v>14</v>
      </c>
      <c r="N342" s="3">
        <v>9</v>
      </c>
      <c r="O342" s="3">
        <v>5</v>
      </c>
      <c r="P342" s="3">
        <f>IF(Table1[[#This Row],[Termination Date]]&gt;0,0,1)</f>
        <v>1</v>
      </c>
      <c r="Q342" s="3">
        <f>IF(Table1[[#This Row],[Termination Date]]&gt;0,1,0)</f>
        <v>0</v>
      </c>
      <c r="R342" s="3">
        <f>IF(Table1[[#This Row],[Hire Date]]&gt;=DATE(2022,1,1),1,0)</f>
        <v>0</v>
      </c>
      <c r="S342" s="3">
        <f>IF(Table1[[#This Row],[Termination Date]]&gt;=DATE(2022,1,1),1,0)</f>
        <v>0</v>
      </c>
    </row>
    <row r="343" spans="1:19" x14ac:dyDescent="0.2">
      <c r="A343" s="3" t="s">
        <v>20</v>
      </c>
      <c r="B343" s="4">
        <v>42750.5</v>
      </c>
      <c r="C343" s="4" t="s">
        <v>130</v>
      </c>
      <c r="D343" s="4" t="s">
        <v>137</v>
      </c>
      <c r="F343" s="4" t="s">
        <v>117</v>
      </c>
      <c r="G343" s="3">
        <f>YEAR(Table1[[#This Row],[Hire Date]])</f>
        <v>2017</v>
      </c>
      <c r="H343" s="5">
        <v>35900</v>
      </c>
      <c r="I343" s="5">
        <v>1795</v>
      </c>
      <c r="J343" s="5">
        <v>1077</v>
      </c>
      <c r="L343" s="3" t="s">
        <v>2</v>
      </c>
      <c r="M343" s="3">
        <v>13</v>
      </c>
      <c r="N343" s="3">
        <v>5</v>
      </c>
      <c r="O343" s="3">
        <v>3</v>
      </c>
      <c r="P343" s="3">
        <f>IF(Table1[[#This Row],[Termination Date]]&gt;0,0,1)</f>
        <v>1</v>
      </c>
      <c r="Q343" s="3">
        <f>IF(Table1[[#This Row],[Termination Date]]&gt;0,1,0)</f>
        <v>0</v>
      </c>
      <c r="R343" s="3">
        <f>IF(Table1[[#This Row],[Hire Date]]&gt;=DATE(2022,1,1),1,0)</f>
        <v>0</v>
      </c>
      <c r="S343" s="3">
        <f>IF(Table1[[#This Row],[Termination Date]]&gt;=DATE(2022,1,1),1,0)</f>
        <v>0</v>
      </c>
    </row>
    <row r="344" spans="1:19" x14ac:dyDescent="0.2">
      <c r="A344" s="3" t="s">
        <v>29</v>
      </c>
      <c r="B344" s="4">
        <v>42815.5</v>
      </c>
      <c r="C344" s="4" t="s">
        <v>130</v>
      </c>
      <c r="D344" s="4" t="s">
        <v>137</v>
      </c>
      <c r="F344" s="4" t="s">
        <v>117</v>
      </c>
      <c r="G344" s="3">
        <f>YEAR(Table1[[#This Row],[Hire Date]])</f>
        <v>2017</v>
      </c>
      <c r="H344" s="5">
        <v>42700</v>
      </c>
      <c r="I344" s="5">
        <v>2135</v>
      </c>
      <c r="J344" s="5">
        <v>2135</v>
      </c>
      <c r="L344" s="3" t="s">
        <v>2</v>
      </c>
      <c r="M344" s="3">
        <v>14</v>
      </c>
      <c r="N344" s="3">
        <v>3</v>
      </c>
      <c r="O344" s="3">
        <v>4</v>
      </c>
      <c r="P344" s="3">
        <f>IF(Table1[[#This Row],[Termination Date]]&gt;0,0,1)</f>
        <v>1</v>
      </c>
      <c r="Q344" s="3">
        <f>IF(Table1[[#This Row],[Termination Date]]&gt;0,1,0)</f>
        <v>0</v>
      </c>
      <c r="R344" s="3">
        <f>IF(Table1[[#This Row],[Hire Date]]&gt;=DATE(2022,1,1),1,0)</f>
        <v>0</v>
      </c>
      <c r="S344" s="3">
        <f>IF(Table1[[#This Row],[Termination Date]]&gt;=DATE(2022,1,1),1,0)</f>
        <v>0</v>
      </c>
    </row>
    <row r="345" spans="1:19" x14ac:dyDescent="0.2">
      <c r="A345" s="3" t="s">
        <v>89</v>
      </c>
      <c r="B345" s="4">
        <v>42883.5</v>
      </c>
      <c r="C345" s="4" t="s">
        <v>130</v>
      </c>
      <c r="D345" s="4" t="s">
        <v>137</v>
      </c>
      <c r="F345" s="4" t="s">
        <v>117</v>
      </c>
      <c r="G345" s="3">
        <f>YEAR(Table1[[#This Row],[Hire Date]])</f>
        <v>2017</v>
      </c>
      <c r="H345" s="5">
        <v>88200</v>
      </c>
      <c r="I345" s="5">
        <v>7056</v>
      </c>
      <c r="J345" s="5">
        <v>2646</v>
      </c>
      <c r="L345" s="3" t="s">
        <v>7</v>
      </c>
      <c r="M345" s="3">
        <v>14</v>
      </c>
      <c r="N345" s="3">
        <v>9</v>
      </c>
      <c r="O345" s="3">
        <v>2</v>
      </c>
      <c r="P345" s="3">
        <f>IF(Table1[[#This Row],[Termination Date]]&gt;0,0,1)</f>
        <v>1</v>
      </c>
      <c r="Q345" s="3">
        <f>IF(Table1[[#This Row],[Termination Date]]&gt;0,1,0)</f>
        <v>0</v>
      </c>
      <c r="R345" s="3">
        <f>IF(Table1[[#This Row],[Hire Date]]&gt;=DATE(2022,1,1),1,0)</f>
        <v>0</v>
      </c>
      <c r="S345" s="3">
        <f>IF(Table1[[#This Row],[Termination Date]]&gt;=DATE(2022,1,1),1,0)</f>
        <v>0</v>
      </c>
    </row>
    <row r="346" spans="1:19" x14ac:dyDescent="0.2">
      <c r="A346" s="3" t="s">
        <v>93</v>
      </c>
      <c r="B346" s="4">
        <v>42936.5</v>
      </c>
      <c r="C346" s="4" t="s">
        <v>131</v>
      </c>
      <c r="D346" s="4" t="s">
        <v>134</v>
      </c>
      <c r="F346" s="4" t="s">
        <v>117</v>
      </c>
      <c r="G346" s="3">
        <f>YEAR(Table1[[#This Row],[Hire Date]])</f>
        <v>2017</v>
      </c>
      <c r="H346" s="5">
        <v>94600</v>
      </c>
      <c r="I346" s="5">
        <v>6622</v>
      </c>
      <c r="J346" s="5">
        <v>1892</v>
      </c>
      <c r="L346" s="3" t="s">
        <v>5</v>
      </c>
      <c r="M346" s="3">
        <v>13</v>
      </c>
      <c r="N346" s="3">
        <v>3</v>
      </c>
      <c r="O346" s="3">
        <v>5</v>
      </c>
      <c r="P346" s="3">
        <f>IF(Table1[[#This Row],[Termination Date]]&gt;0,0,1)</f>
        <v>1</v>
      </c>
      <c r="Q346" s="3">
        <f>IF(Table1[[#This Row],[Termination Date]]&gt;0,1,0)</f>
        <v>0</v>
      </c>
      <c r="R346" s="3">
        <f>IF(Table1[[#This Row],[Hire Date]]&gt;=DATE(2022,1,1),1,0)</f>
        <v>0</v>
      </c>
      <c r="S346" s="3">
        <f>IF(Table1[[#This Row],[Termination Date]]&gt;=DATE(2022,1,1),1,0)</f>
        <v>0</v>
      </c>
    </row>
    <row r="347" spans="1:19" x14ac:dyDescent="0.2">
      <c r="A347" s="3" t="s">
        <v>112</v>
      </c>
      <c r="B347" s="4">
        <v>43025.5</v>
      </c>
      <c r="C347" s="4" t="s">
        <v>131</v>
      </c>
      <c r="D347" s="4" t="s">
        <v>134</v>
      </c>
      <c r="F347" s="4" t="s">
        <v>117</v>
      </c>
      <c r="G347" s="3">
        <f>YEAR(Table1[[#This Row],[Hire Date]])</f>
        <v>2017</v>
      </c>
      <c r="H347" s="5">
        <v>166800</v>
      </c>
      <c r="I347" s="5">
        <v>20016</v>
      </c>
      <c r="J347" s="5">
        <v>5004</v>
      </c>
      <c r="L347" s="3" t="s">
        <v>2</v>
      </c>
      <c r="M347" s="3">
        <v>13</v>
      </c>
      <c r="N347" s="3">
        <v>10</v>
      </c>
      <c r="O347" s="3">
        <v>4</v>
      </c>
      <c r="P347" s="3">
        <f>IF(Table1[[#This Row],[Termination Date]]&gt;0,0,1)</f>
        <v>1</v>
      </c>
      <c r="Q347" s="3">
        <f>IF(Table1[[#This Row],[Termination Date]]&gt;0,1,0)</f>
        <v>0</v>
      </c>
      <c r="R347" s="3">
        <f>IF(Table1[[#This Row],[Hire Date]]&gt;=DATE(2022,1,1),1,0)</f>
        <v>0</v>
      </c>
      <c r="S347" s="3">
        <f>IF(Table1[[#This Row],[Termination Date]]&gt;=DATE(2022,1,1),1,0)</f>
        <v>0</v>
      </c>
    </row>
    <row r="348" spans="1:19" x14ac:dyDescent="0.2">
      <c r="A348" s="3" t="s">
        <v>67</v>
      </c>
      <c r="B348" s="4">
        <v>43045.5</v>
      </c>
      <c r="C348" s="4" t="s">
        <v>133</v>
      </c>
      <c r="D348" s="4" t="s">
        <v>136</v>
      </c>
      <c r="F348" s="4" t="s">
        <v>117</v>
      </c>
      <c r="G348" s="3">
        <f>YEAR(Table1[[#This Row],[Hire Date]])</f>
        <v>2017</v>
      </c>
      <c r="H348" s="5">
        <v>74900</v>
      </c>
      <c r="I348" s="5">
        <v>6741</v>
      </c>
      <c r="J348" s="5">
        <v>1498</v>
      </c>
      <c r="L348" s="3" t="s">
        <v>3</v>
      </c>
      <c r="M348" s="3">
        <v>12</v>
      </c>
      <c r="N348" s="3">
        <v>8</v>
      </c>
      <c r="O348" s="3">
        <v>2</v>
      </c>
      <c r="P348" s="3">
        <f>IF(Table1[[#This Row],[Termination Date]]&gt;0,0,1)</f>
        <v>1</v>
      </c>
      <c r="Q348" s="3">
        <f>IF(Table1[[#This Row],[Termination Date]]&gt;0,1,0)</f>
        <v>0</v>
      </c>
      <c r="R348" s="3">
        <f>IF(Table1[[#This Row],[Hire Date]]&gt;=DATE(2022,1,1),1,0)</f>
        <v>0</v>
      </c>
      <c r="S348" s="3">
        <f>IF(Table1[[#This Row],[Termination Date]]&gt;=DATE(2022,1,1),1,0)</f>
        <v>0</v>
      </c>
    </row>
    <row r="349" spans="1:19" x14ac:dyDescent="0.2">
      <c r="A349" s="3" t="s">
        <v>56</v>
      </c>
      <c r="B349" s="4">
        <v>43065.5</v>
      </c>
      <c r="C349" s="4" t="s">
        <v>133</v>
      </c>
      <c r="D349" s="4" t="s">
        <v>136</v>
      </c>
      <c r="F349" s="4" t="s">
        <v>117</v>
      </c>
      <c r="G349" s="3">
        <f>YEAR(Table1[[#This Row],[Hire Date]])</f>
        <v>2017</v>
      </c>
      <c r="H349" s="5">
        <v>66100</v>
      </c>
      <c r="I349" s="5">
        <v>5949</v>
      </c>
      <c r="J349" s="5">
        <v>2644</v>
      </c>
      <c r="L349" s="3" t="s">
        <v>4</v>
      </c>
      <c r="M349" s="3">
        <v>15</v>
      </c>
      <c r="N349" s="3">
        <v>10</v>
      </c>
      <c r="O349" s="3">
        <v>5</v>
      </c>
      <c r="P349" s="3">
        <f>IF(Table1[[#This Row],[Termination Date]]&gt;0,0,1)</f>
        <v>1</v>
      </c>
      <c r="Q349" s="3">
        <f>IF(Table1[[#This Row],[Termination Date]]&gt;0,1,0)</f>
        <v>0</v>
      </c>
      <c r="R349" s="3">
        <f>IF(Table1[[#This Row],[Hire Date]]&gt;=DATE(2022,1,1),1,0)</f>
        <v>0</v>
      </c>
      <c r="S349" s="3">
        <f>IF(Table1[[#This Row],[Termination Date]]&gt;=DATE(2022,1,1),1,0)</f>
        <v>0</v>
      </c>
    </row>
    <row r="350" spans="1:19" x14ac:dyDescent="0.2">
      <c r="A350" s="3" t="s">
        <v>98</v>
      </c>
      <c r="B350" s="4">
        <v>43071.5</v>
      </c>
      <c r="C350" s="4" t="s">
        <v>124</v>
      </c>
      <c r="D350" s="4" t="s">
        <v>128</v>
      </c>
      <c r="F350" s="4" t="s">
        <v>117</v>
      </c>
      <c r="G350" s="3">
        <f>YEAR(Table1[[#This Row],[Hire Date]])</f>
        <v>2017</v>
      </c>
      <c r="H350" s="5">
        <v>95500</v>
      </c>
      <c r="I350" s="5">
        <v>7640</v>
      </c>
      <c r="J350" s="5">
        <v>0</v>
      </c>
      <c r="K350" s="5">
        <v>124000</v>
      </c>
      <c r="L350" s="3" t="s">
        <v>1</v>
      </c>
      <c r="M350" s="3">
        <v>11</v>
      </c>
      <c r="N350" s="3">
        <v>2</v>
      </c>
      <c r="O350" s="3">
        <v>2</v>
      </c>
      <c r="P350" s="3">
        <f>IF(Table1[[#This Row],[Termination Date]]&gt;0,0,1)</f>
        <v>1</v>
      </c>
      <c r="Q350" s="3">
        <f>IF(Table1[[#This Row],[Termination Date]]&gt;0,1,0)</f>
        <v>0</v>
      </c>
      <c r="R350" s="3">
        <f>IF(Table1[[#This Row],[Hire Date]]&gt;=DATE(2022,1,1),1,0)</f>
        <v>0</v>
      </c>
      <c r="S350" s="3">
        <f>IF(Table1[[#This Row],[Termination Date]]&gt;=DATE(2022,1,1),1,0)</f>
        <v>0</v>
      </c>
    </row>
    <row r="351" spans="1:19" x14ac:dyDescent="0.2">
      <c r="A351" s="3" t="s">
        <v>68</v>
      </c>
      <c r="B351" s="4">
        <v>43072.5</v>
      </c>
      <c r="C351" s="4" t="s">
        <v>124</v>
      </c>
      <c r="D351" s="4" t="s">
        <v>128</v>
      </c>
      <c r="F351" s="4" t="s">
        <v>117</v>
      </c>
      <c r="G351" s="3">
        <f>YEAR(Table1[[#This Row],[Hire Date]])</f>
        <v>2017</v>
      </c>
      <c r="H351" s="5">
        <v>73500</v>
      </c>
      <c r="I351" s="5">
        <v>8085</v>
      </c>
      <c r="J351" s="5">
        <v>735</v>
      </c>
      <c r="L351" s="3" t="s">
        <v>4</v>
      </c>
      <c r="M351" s="3">
        <v>14</v>
      </c>
      <c r="N351" s="3">
        <v>9</v>
      </c>
      <c r="O351" s="3">
        <v>4</v>
      </c>
      <c r="P351" s="3">
        <f>IF(Table1[[#This Row],[Termination Date]]&gt;0,0,1)</f>
        <v>1</v>
      </c>
      <c r="Q351" s="3">
        <f>IF(Table1[[#This Row],[Termination Date]]&gt;0,1,0)</f>
        <v>0</v>
      </c>
      <c r="R351" s="3">
        <f>IF(Table1[[#This Row],[Hire Date]]&gt;=DATE(2022,1,1),1,0)</f>
        <v>0</v>
      </c>
      <c r="S351" s="3">
        <f>IF(Table1[[#This Row],[Termination Date]]&gt;=DATE(2022,1,1),1,0)</f>
        <v>0</v>
      </c>
    </row>
    <row r="352" spans="1:19" x14ac:dyDescent="0.2">
      <c r="A352" s="3" t="s">
        <v>101</v>
      </c>
      <c r="B352" s="4">
        <v>43072.5</v>
      </c>
      <c r="C352" s="4" t="s">
        <v>124</v>
      </c>
      <c r="D352" s="4" t="s">
        <v>128</v>
      </c>
      <c r="F352" s="4" t="s">
        <v>117</v>
      </c>
      <c r="G352" s="3">
        <f>YEAR(Table1[[#This Row],[Hire Date]])</f>
        <v>2017</v>
      </c>
      <c r="H352" s="5">
        <v>104000</v>
      </c>
      <c r="I352" s="5">
        <v>8320</v>
      </c>
      <c r="J352" s="5">
        <v>0</v>
      </c>
      <c r="K352" s="5">
        <v>155000</v>
      </c>
      <c r="L352" s="3" t="s">
        <v>1</v>
      </c>
      <c r="M352" s="3">
        <v>13</v>
      </c>
      <c r="N352" s="3">
        <v>11</v>
      </c>
      <c r="O352" s="3">
        <v>2</v>
      </c>
      <c r="P352" s="3">
        <f>IF(Table1[[#This Row],[Termination Date]]&gt;0,0,1)</f>
        <v>1</v>
      </c>
      <c r="Q352" s="3">
        <f>IF(Table1[[#This Row],[Termination Date]]&gt;0,1,0)</f>
        <v>0</v>
      </c>
      <c r="R352" s="3">
        <f>IF(Table1[[#This Row],[Hire Date]]&gt;=DATE(2022,1,1),1,0)</f>
        <v>0</v>
      </c>
      <c r="S352" s="3">
        <f>IF(Table1[[#This Row],[Termination Date]]&gt;=DATE(2022,1,1),1,0)</f>
        <v>0</v>
      </c>
    </row>
    <row r="353" spans="1:19" x14ac:dyDescent="0.2">
      <c r="A353" s="3" t="s">
        <v>42</v>
      </c>
      <c r="B353" s="4">
        <v>43082.5</v>
      </c>
      <c r="C353" s="4" t="s">
        <v>124</v>
      </c>
      <c r="D353" s="4" t="s">
        <v>128</v>
      </c>
      <c r="F353" s="4" t="s">
        <v>117</v>
      </c>
      <c r="G353" s="3">
        <f>YEAR(Table1[[#This Row],[Hire Date]])</f>
        <v>2017</v>
      </c>
      <c r="H353" s="5">
        <v>56400</v>
      </c>
      <c r="I353" s="5">
        <v>3384</v>
      </c>
      <c r="J353" s="5">
        <v>2256</v>
      </c>
      <c r="L353" s="3" t="s">
        <v>3</v>
      </c>
      <c r="M353" s="3">
        <v>10</v>
      </c>
      <c r="N353" s="3">
        <v>0</v>
      </c>
      <c r="O353" s="3">
        <v>4</v>
      </c>
      <c r="P353" s="3">
        <f>IF(Table1[[#This Row],[Termination Date]]&gt;0,0,1)</f>
        <v>1</v>
      </c>
      <c r="Q353" s="3">
        <f>IF(Table1[[#This Row],[Termination Date]]&gt;0,1,0)</f>
        <v>0</v>
      </c>
      <c r="R353" s="3">
        <f>IF(Table1[[#This Row],[Hire Date]]&gt;=DATE(2022,1,1),1,0)</f>
        <v>0</v>
      </c>
      <c r="S353" s="3">
        <f>IF(Table1[[#This Row],[Termination Date]]&gt;=DATE(2022,1,1),1,0)</f>
        <v>0</v>
      </c>
    </row>
    <row r="354" spans="1:19" x14ac:dyDescent="0.2">
      <c r="A354" s="3" t="s">
        <v>64</v>
      </c>
      <c r="B354" s="4">
        <v>43217.5</v>
      </c>
      <c r="C354" s="4" t="s">
        <v>133</v>
      </c>
      <c r="D354" s="4" t="s">
        <v>136</v>
      </c>
      <c r="F354" s="4" t="s">
        <v>117</v>
      </c>
      <c r="G354" s="3">
        <f>YEAR(Table1[[#This Row],[Hire Date]])</f>
        <v>2018</v>
      </c>
      <c r="H354" s="5">
        <v>65500</v>
      </c>
      <c r="I354" s="5">
        <v>5240</v>
      </c>
      <c r="J354" s="5">
        <v>655</v>
      </c>
      <c r="L354" s="3" t="s">
        <v>5</v>
      </c>
      <c r="M354" s="3">
        <v>11</v>
      </c>
      <c r="N354" s="3">
        <v>8</v>
      </c>
      <c r="O354" s="3">
        <v>5</v>
      </c>
      <c r="P354" s="3">
        <f>IF(Table1[[#This Row],[Termination Date]]&gt;0,0,1)</f>
        <v>1</v>
      </c>
      <c r="Q354" s="3">
        <f>IF(Table1[[#This Row],[Termination Date]]&gt;0,1,0)</f>
        <v>0</v>
      </c>
      <c r="R354" s="3">
        <f>IF(Table1[[#This Row],[Hire Date]]&gt;=DATE(2022,1,1),1,0)</f>
        <v>0</v>
      </c>
      <c r="S354" s="3">
        <f>IF(Table1[[#This Row],[Termination Date]]&gt;=DATE(2022,1,1),1,0)</f>
        <v>0</v>
      </c>
    </row>
    <row r="355" spans="1:19" x14ac:dyDescent="0.2">
      <c r="A355" s="3" t="s">
        <v>75</v>
      </c>
      <c r="B355" s="4">
        <v>43258.5</v>
      </c>
      <c r="C355" s="4" t="s">
        <v>131</v>
      </c>
      <c r="D355" s="4" t="s">
        <v>134</v>
      </c>
      <c r="F355" s="4" t="s">
        <v>117</v>
      </c>
      <c r="G355" s="3">
        <f>YEAR(Table1[[#This Row],[Hire Date]])</f>
        <v>2018</v>
      </c>
      <c r="H355" s="5">
        <v>78100</v>
      </c>
      <c r="I355" s="5">
        <v>7810</v>
      </c>
      <c r="J355" s="5">
        <v>781</v>
      </c>
      <c r="L355" s="3" t="s">
        <v>10</v>
      </c>
      <c r="M355" s="3">
        <v>14</v>
      </c>
      <c r="N355" s="3">
        <v>4</v>
      </c>
      <c r="O355" s="3">
        <v>3</v>
      </c>
      <c r="P355" s="3">
        <f>IF(Table1[[#This Row],[Termination Date]]&gt;0,0,1)</f>
        <v>1</v>
      </c>
      <c r="Q355" s="3">
        <f>IF(Table1[[#This Row],[Termination Date]]&gt;0,1,0)</f>
        <v>0</v>
      </c>
      <c r="R355" s="3">
        <f>IF(Table1[[#This Row],[Hire Date]]&gt;=DATE(2022,1,1),1,0)</f>
        <v>0</v>
      </c>
      <c r="S355" s="3">
        <f>IF(Table1[[#This Row],[Termination Date]]&gt;=DATE(2022,1,1),1,0)</f>
        <v>0</v>
      </c>
    </row>
    <row r="356" spans="1:19" x14ac:dyDescent="0.2">
      <c r="A356" s="3" t="s">
        <v>23</v>
      </c>
      <c r="B356" s="4">
        <v>43259.5</v>
      </c>
      <c r="C356" s="4" t="s">
        <v>132</v>
      </c>
      <c r="D356" s="4" t="s">
        <v>135</v>
      </c>
      <c r="F356" s="4" t="s">
        <v>117</v>
      </c>
      <c r="G356" s="3">
        <f>YEAR(Table1[[#This Row],[Hire Date]])</f>
        <v>2018</v>
      </c>
      <c r="H356" s="5">
        <v>32700</v>
      </c>
      <c r="I356" s="5">
        <v>3270</v>
      </c>
      <c r="J356" s="5">
        <v>1308</v>
      </c>
      <c r="L356" s="3" t="s">
        <v>4</v>
      </c>
      <c r="M356" s="3">
        <v>13</v>
      </c>
      <c r="N356" s="3">
        <v>10</v>
      </c>
      <c r="O356" s="3">
        <v>3</v>
      </c>
      <c r="P356" s="3">
        <f>IF(Table1[[#This Row],[Termination Date]]&gt;0,0,1)</f>
        <v>1</v>
      </c>
      <c r="Q356" s="3">
        <f>IF(Table1[[#This Row],[Termination Date]]&gt;0,1,0)</f>
        <v>0</v>
      </c>
      <c r="R356" s="3">
        <f>IF(Table1[[#This Row],[Hire Date]]&gt;=DATE(2022,1,1),1,0)</f>
        <v>0</v>
      </c>
      <c r="S356" s="3">
        <f>IF(Table1[[#This Row],[Termination Date]]&gt;=DATE(2022,1,1),1,0)</f>
        <v>0</v>
      </c>
    </row>
    <row r="357" spans="1:19" x14ac:dyDescent="0.2">
      <c r="A357" s="3" t="s">
        <v>54</v>
      </c>
      <c r="B357" s="4">
        <v>43313.5</v>
      </c>
      <c r="C357" s="4" t="s">
        <v>124</v>
      </c>
      <c r="D357" s="4" t="s">
        <v>128</v>
      </c>
      <c r="F357" s="4" t="s">
        <v>117</v>
      </c>
      <c r="G357" s="3">
        <f>YEAR(Table1[[#This Row],[Hire Date]])</f>
        <v>2018</v>
      </c>
      <c r="H357" s="5">
        <v>60900</v>
      </c>
      <c r="I357" s="5">
        <v>6090</v>
      </c>
      <c r="J357" s="5">
        <v>609</v>
      </c>
      <c r="L357" s="3" t="s">
        <v>3</v>
      </c>
      <c r="M357" s="3">
        <v>15</v>
      </c>
      <c r="N357" s="3">
        <v>4</v>
      </c>
      <c r="O357" s="3">
        <v>2</v>
      </c>
      <c r="P357" s="3">
        <f>IF(Table1[[#This Row],[Termination Date]]&gt;0,0,1)</f>
        <v>1</v>
      </c>
      <c r="Q357" s="3">
        <f>IF(Table1[[#This Row],[Termination Date]]&gt;0,1,0)</f>
        <v>0</v>
      </c>
      <c r="R357" s="3">
        <f>IF(Table1[[#This Row],[Hire Date]]&gt;=DATE(2022,1,1),1,0)</f>
        <v>0</v>
      </c>
      <c r="S357" s="3">
        <f>IF(Table1[[#This Row],[Termination Date]]&gt;=DATE(2022,1,1),1,0)</f>
        <v>0</v>
      </c>
    </row>
    <row r="358" spans="1:19" x14ac:dyDescent="0.2">
      <c r="A358" s="3" t="s">
        <v>92</v>
      </c>
      <c r="B358" s="4">
        <v>43423.5</v>
      </c>
      <c r="C358" s="4" t="s">
        <v>124</v>
      </c>
      <c r="D358" s="4" t="s">
        <v>128</v>
      </c>
      <c r="F358" s="4" t="s">
        <v>117</v>
      </c>
      <c r="G358" s="3">
        <f>YEAR(Table1[[#This Row],[Hire Date]])</f>
        <v>2018</v>
      </c>
      <c r="H358" s="5">
        <v>86900</v>
      </c>
      <c r="I358" s="5">
        <v>5214</v>
      </c>
      <c r="J358" s="5">
        <v>4345</v>
      </c>
      <c r="L358" s="3" t="s">
        <v>11</v>
      </c>
      <c r="M358" s="3">
        <v>14</v>
      </c>
      <c r="N358" s="3">
        <v>11</v>
      </c>
      <c r="O358" s="3">
        <v>2</v>
      </c>
      <c r="P358" s="3">
        <f>IF(Table1[[#This Row],[Termination Date]]&gt;0,0,1)</f>
        <v>1</v>
      </c>
      <c r="Q358" s="3">
        <f>IF(Table1[[#This Row],[Termination Date]]&gt;0,1,0)</f>
        <v>0</v>
      </c>
      <c r="R358" s="3">
        <f>IF(Table1[[#This Row],[Hire Date]]&gt;=DATE(2022,1,1),1,0)</f>
        <v>0</v>
      </c>
      <c r="S358" s="3">
        <f>IF(Table1[[#This Row],[Termination Date]]&gt;=DATE(2022,1,1),1,0)</f>
        <v>0</v>
      </c>
    </row>
    <row r="359" spans="1:19" x14ac:dyDescent="0.2">
      <c r="A359" s="3" t="s">
        <v>97</v>
      </c>
      <c r="B359" s="4">
        <v>43426.5</v>
      </c>
      <c r="C359" s="4" t="s">
        <v>124</v>
      </c>
      <c r="D359" s="4" t="s">
        <v>128</v>
      </c>
      <c r="F359" s="4" t="s">
        <v>117</v>
      </c>
      <c r="G359" s="3">
        <f>YEAR(Table1[[#This Row],[Hire Date]])</f>
        <v>2018</v>
      </c>
      <c r="H359" s="5">
        <v>97900</v>
      </c>
      <c r="I359" s="5">
        <v>4895</v>
      </c>
      <c r="J359" s="5">
        <v>4895</v>
      </c>
      <c r="L359" s="3" t="s">
        <v>10</v>
      </c>
      <c r="M359" s="3">
        <v>10</v>
      </c>
      <c r="N359" s="3">
        <v>3</v>
      </c>
      <c r="O359" s="3">
        <v>4</v>
      </c>
      <c r="P359" s="3">
        <f>IF(Table1[[#This Row],[Termination Date]]&gt;0,0,1)</f>
        <v>1</v>
      </c>
      <c r="Q359" s="3">
        <f>IF(Table1[[#This Row],[Termination Date]]&gt;0,1,0)</f>
        <v>0</v>
      </c>
      <c r="R359" s="3">
        <f>IF(Table1[[#This Row],[Hire Date]]&gt;=DATE(2022,1,1),1,0)</f>
        <v>0</v>
      </c>
      <c r="S359" s="3">
        <f>IF(Table1[[#This Row],[Termination Date]]&gt;=DATE(2022,1,1),1,0)</f>
        <v>0</v>
      </c>
    </row>
    <row r="360" spans="1:19" x14ac:dyDescent="0.2">
      <c r="A360" s="3" t="s">
        <v>55</v>
      </c>
      <c r="B360" s="4">
        <v>43510.5</v>
      </c>
      <c r="C360" s="4" t="s">
        <v>130</v>
      </c>
      <c r="D360" s="4" t="s">
        <v>137</v>
      </c>
      <c r="F360" s="4" t="s">
        <v>117</v>
      </c>
      <c r="G360" s="3">
        <f>YEAR(Table1[[#This Row],[Hire Date]])</f>
        <v>2019</v>
      </c>
      <c r="H360" s="5">
        <v>57700</v>
      </c>
      <c r="I360" s="5">
        <v>3462</v>
      </c>
      <c r="J360" s="5">
        <v>1731</v>
      </c>
      <c r="L360" s="3" t="s">
        <v>5</v>
      </c>
      <c r="M360" s="3">
        <v>11</v>
      </c>
      <c r="N360" s="3">
        <v>10</v>
      </c>
      <c r="O360" s="3">
        <v>4</v>
      </c>
      <c r="P360" s="3">
        <f>IF(Table1[[#This Row],[Termination Date]]&gt;0,0,1)</f>
        <v>1</v>
      </c>
      <c r="Q360" s="3">
        <f>IF(Table1[[#This Row],[Termination Date]]&gt;0,1,0)</f>
        <v>0</v>
      </c>
      <c r="R360" s="3">
        <f>IF(Table1[[#This Row],[Hire Date]]&gt;=DATE(2022,1,1),1,0)</f>
        <v>0</v>
      </c>
      <c r="S360" s="3">
        <f>IF(Table1[[#This Row],[Termination Date]]&gt;=DATE(2022,1,1),1,0)</f>
        <v>0</v>
      </c>
    </row>
    <row r="361" spans="1:19" x14ac:dyDescent="0.2">
      <c r="A361" s="3" t="s">
        <v>105</v>
      </c>
      <c r="B361" s="4">
        <v>43528.5</v>
      </c>
      <c r="C361" s="4" t="s">
        <v>131</v>
      </c>
      <c r="D361" s="4" t="s">
        <v>134</v>
      </c>
      <c r="F361" s="4" t="s">
        <v>117</v>
      </c>
      <c r="G361" s="3">
        <f>YEAR(Table1[[#This Row],[Hire Date]])</f>
        <v>2019</v>
      </c>
      <c r="H361" s="5">
        <v>108500</v>
      </c>
      <c r="I361" s="5">
        <v>8680</v>
      </c>
      <c r="J361" s="5">
        <v>2170</v>
      </c>
      <c r="L361" s="3" t="s">
        <v>6</v>
      </c>
      <c r="M361" s="3">
        <v>12</v>
      </c>
      <c r="N361" s="3">
        <v>8</v>
      </c>
      <c r="O361" s="3">
        <v>2</v>
      </c>
      <c r="P361" s="3">
        <f>IF(Table1[[#This Row],[Termination Date]]&gt;0,0,1)</f>
        <v>1</v>
      </c>
      <c r="Q361" s="3">
        <f>IF(Table1[[#This Row],[Termination Date]]&gt;0,1,0)</f>
        <v>0</v>
      </c>
      <c r="R361" s="3">
        <f>IF(Table1[[#This Row],[Hire Date]]&gt;=DATE(2022,1,1),1,0)</f>
        <v>0</v>
      </c>
      <c r="S361" s="3">
        <f>IF(Table1[[#This Row],[Termination Date]]&gt;=DATE(2022,1,1),1,0)</f>
        <v>0</v>
      </c>
    </row>
    <row r="362" spans="1:19" x14ac:dyDescent="0.2">
      <c r="A362" s="3" t="s">
        <v>95</v>
      </c>
      <c r="B362" s="4">
        <v>43533.5</v>
      </c>
      <c r="C362" s="4" t="s">
        <v>132</v>
      </c>
      <c r="D362" s="4" t="s">
        <v>135</v>
      </c>
      <c r="F362" s="4" t="s">
        <v>117</v>
      </c>
      <c r="G362" s="3">
        <f>YEAR(Table1[[#This Row],[Hire Date]])</f>
        <v>2019</v>
      </c>
      <c r="H362" s="5">
        <v>94000</v>
      </c>
      <c r="I362" s="5">
        <v>7520</v>
      </c>
      <c r="J362" s="5">
        <v>940</v>
      </c>
      <c r="L362" s="3" t="s">
        <v>10</v>
      </c>
      <c r="M362" s="3">
        <v>10</v>
      </c>
      <c r="N362" s="3">
        <v>11</v>
      </c>
      <c r="O362" s="3">
        <v>5</v>
      </c>
      <c r="P362" s="3">
        <f>IF(Table1[[#This Row],[Termination Date]]&gt;0,0,1)</f>
        <v>1</v>
      </c>
      <c r="Q362" s="3">
        <f>IF(Table1[[#This Row],[Termination Date]]&gt;0,1,0)</f>
        <v>0</v>
      </c>
      <c r="R362" s="3">
        <f>IF(Table1[[#This Row],[Hire Date]]&gt;=DATE(2022,1,1),1,0)</f>
        <v>0</v>
      </c>
      <c r="S362" s="3">
        <f>IF(Table1[[#This Row],[Termination Date]]&gt;=DATE(2022,1,1),1,0)</f>
        <v>0</v>
      </c>
    </row>
    <row r="363" spans="1:19" x14ac:dyDescent="0.2">
      <c r="A363" s="3" t="s">
        <v>76</v>
      </c>
      <c r="B363" s="4">
        <v>43590.5</v>
      </c>
      <c r="C363" s="4" t="s">
        <v>124</v>
      </c>
      <c r="D363" s="4" t="s">
        <v>128</v>
      </c>
      <c r="F363" s="4" t="s">
        <v>117</v>
      </c>
      <c r="G363" s="3">
        <f>YEAR(Table1[[#This Row],[Hire Date]])</f>
        <v>2019</v>
      </c>
      <c r="H363" s="5">
        <v>76600</v>
      </c>
      <c r="I363" s="5">
        <v>7660</v>
      </c>
      <c r="J363" s="5">
        <v>1532</v>
      </c>
      <c r="L363" s="3" t="s">
        <v>3</v>
      </c>
      <c r="M363" s="3">
        <v>15</v>
      </c>
      <c r="N363" s="3">
        <v>6</v>
      </c>
      <c r="O363" s="3">
        <v>3</v>
      </c>
      <c r="P363" s="3">
        <f>IF(Table1[[#This Row],[Termination Date]]&gt;0,0,1)</f>
        <v>1</v>
      </c>
      <c r="Q363" s="3">
        <f>IF(Table1[[#This Row],[Termination Date]]&gt;0,1,0)</f>
        <v>0</v>
      </c>
      <c r="R363" s="3">
        <f>IF(Table1[[#This Row],[Hire Date]]&gt;=DATE(2022,1,1),1,0)</f>
        <v>0</v>
      </c>
      <c r="S363" s="3">
        <f>IF(Table1[[#This Row],[Termination Date]]&gt;=DATE(2022,1,1),1,0)</f>
        <v>0</v>
      </c>
    </row>
    <row r="364" spans="1:19" x14ac:dyDescent="0.2">
      <c r="A364" s="3" t="s">
        <v>91</v>
      </c>
      <c r="B364" s="4">
        <v>43681.5</v>
      </c>
      <c r="C364" s="4" t="s">
        <v>124</v>
      </c>
      <c r="D364" s="4" t="s">
        <v>128</v>
      </c>
      <c r="F364" s="4" t="s">
        <v>117</v>
      </c>
      <c r="G364" s="3">
        <f>YEAR(Table1[[#This Row],[Hire Date]])</f>
        <v>2019</v>
      </c>
      <c r="H364" s="5">
        <v>85700</v>
      </c>
      <c r="I364" s="5">
        <v>10284</v>
      </c>
      <c r="J364" s="5">
        <v>2571</v>
      </c>
      <c r="L364" s="3" t="s">
        <v>5</v>
      </c>
      <c r="M364" s="3">
        <v>15</v>
      </c>
      <c r="N364" s="3">
        <v>4</v>
      </c>
      <c r="O364" s="3">
        <v>5</v>
      </c>
      <c r="P364" s="3">
        <f>IF(Table1[[#This Row],[Termination Date]]&gt;0,0,1)</f>
        <v>1</v>
      </c>
      <c r="Q364" s="3">
        <f>IF(Table1[[#This Row],[Termination Date]]&gt;0,1,0)</f>
        <v>0</v>
      </c>
      <c r="R364" s="3">
        <f>IF(Table1[[#This Row],[Hire Date]]&gt;=DATE(2022,1,1),1,0)</f>
        <v>0</v>
      </c>
      <c r="S364" s="3">
        <f>IF(Table1[[#This Row],[Termination Date]]&gt;=DATE(2022,1,1),1,0)</f>
        <v>0</v>
      </c>
    </row>
    <row r="365" spans="1:19" x14ac:dyDescent="0.2">
      <c r="A365" s="3" t="s">
        <v>26</v>
      </c>
      <c r="B365" s="4">
        <v>43733.5</v>
      </c>
      <c r="C365" s="4" t="s">
        <v>124</v>
      </c>
      <c r="D365" s="4" t="s">
        <v>128</v>
      </c>
      <c r="F365" s="4" t="s">
        <v>117</v>
      </c>
      <c r="G365" s="3">
        <f>YEAR(Table1[[#This Row],[Hire Date]])</f>
        <v>2019</v>
      </c>
      <c r="H365" s="5">
        <v>32400</v>
      </c>
      <c r="I365" s="5">
        <v>1620</v>
      </c>
      <c r="J365" s="5">
        <v>648</v>
      </c>
      <c r="L365" s="3" t="s">
        <v>2</v>
      </c>
      <c r="M365" s="3">
        <v>15</v>
      </c>
      <c r="N365" s="3">
        <v>4</v>
      </c>
      <c r="O365" s="3">
        <v>2</v>
      </c>
      <c r="P365" s="3">
        <f>IF(Table1[[#This Row],[Termination Date]]&gt;0,0,1)</f>
        <v>1</v>
      </c>
      <c r="Q365" s="3">
        <f>IF(Table1[[#This Row],[Termination Date]]&gt;0,1,0)</f>
        <v>0</v>
      </c>
      <c r="R365" s="3">
        <f>IF(Table1[[#This Row],[Hire Date]]&gt;=DATE(2022,1,1),1,0)</f>
        <v>0</v>
      </c>
      <c r="S365" s="3">
        <f>IF(Table1[[#This Row],[Termination Date]]&gt;=DATE(2022,1,1),1,0)</f>
        <v>0</v>
      </c>
    </row>
    <row r="366" spans="1:19" x14ac:dyDescent="0.2">
      <c r="A366" s="3" t="s">
        <v>41</v>
      </c>
      <c r="B366" s="4">
        <v>43757.5</v>
      </c>
      <c r="C366" s="4" t="s">
        <v>124</v>
      </c>
      <c r="D366" s="4" t="s">
        <v>128</v>
      </c>
      <c r="F366" s="4" t="s">
        <v>117</v>
      </c>
      <c r="G366" s="3">
        <f>YEAR(Table1[[#This Row],[Hire Date]])</f>
        <v>2019</v>
      </c>
      <c r="H366" s="5">
        <v>45900</v>
      </c>
      <c r="I366" s="5">
        <v>2295</v>
      </c>
      <c r="J366" s="5">
        <v>1836</v>
      </c>
      <c r="L366" s="3" t="s">
        <v>6</v>
      </c>
      <c r="M366" s="3">
        <v>15</v>
      </c>
      <c r="N366" s="3">
        <v>6</v>
      </c>
      <c r="O366" s="3">
        <v>3</v>
      </c>
      <c r="P366" s="3">
        <f>IF(Table1[[#This Row],[Termination Date]]&gt;0,0,1)</f>
        <v>1</v>
      </c>
      <c r="Q366" s="3">
        <f>IF(Table1[[#This Row],[Termination Date]]&gt;0,1,0)</f>
        <v>0</v>
      </c>
      <c r="R366" s="3">
        <f>IF(Table1[[#This Row],[Hire Date]]&gt;=DATE(2022,1,1),1,0)</f>
        <v>0</v>
      </c>
      <c r="S366" s="3">
        <f>IF(Table1[[#This Row],[Termination Date]]&gt;=DATE(2022,1,1),1,0)</f>
        <v>0</v>
      </c>
    </row>
    <row r="367" spans="1:19" x14ac:dyDescent="0.2">
      <c r="A367" s="3" t="s">
        <v>59</v>
      </c>
      <c r="B367" s="4">
        <v>43820.5</v>
      </c>
      <c r="C367" s="4" t="s">
        <v>124</v>
      </c>
      <c r="D367" s="4" t="s">
        <v>128</v>
      </c>
      <c r="F367" s="4" t="s">
        <v>117</v>
      </c>
      <c r="G367" s="3">
        <f>YEAR(Table1[[#This Row],[Hire Date]])</f>
        <v>2019</v>
      </c>
      <c r="H367" s="5">
        <v>63100</v>
      </c>
      <c r="I367" s="5">
        <v>5679</v>
      </c>
      <c r="J367" s="5">
        <v>631</v>
      </c>
      <c r="L367" s="3" t="s">
        <v>10</v>
      </c>
      <c r="M367" s="3">
        <v>15</v>
      </c>
      <c r="N367" s="3">
        <v>2</v>
      </c>
      <c r="O367" s="3">
        <v>4</v>
      </c>
      <c r="P367" s="3">
        <f>IF(Table1[[#This Row],[Termination Date]]&gt;0,0,1)</f>
        <v>1</v>
      </c>
      <c r="Q367" s="3">
        <f>IF(Table1[[#This Row],[Termination Date]]&gt;0,1,0)</f>
        <v>0</v>
      </c>
      <c r="R367" s="3">
        <f>IF(Table1[[#This Row],[Hire Date]]&gt;=DATE(2022,1,1),1,0)</f>
        <v>0</v>
      </c>
      <c r="S367" s="3">
        <f>IF(Table1[[#This Row],[Termination Date]]&gt;=DATE(2022,1,1),1,0)</f>
        <v>0</v>
      </c>
    </row>
    <row r="368" spans="1:19" x14ac:dyDescent="0.2">
      <c r="A368" s="3" t="s">
        <v>103</v>
      </c>
      <c r="B368" s="4">
        <v>43863.5</v>
      </c>
      <c r="C368" s="4" t="s">
        <v>130</v>
      </c>
      <c r="D368" s="4" t="s">
        <v>137</v>
      </c>
      <c r="F368" s="4" t="s">
        <v>117</v>
      </c>
      <c r="G368" s="3">
        <f>YEAR(Table1[[#This Row],[Hire Date]])</f>
        <v>2020</v>
      </c>
      <c r="H368" s="5">
        <v>100000</v>
      </c>
      <c r="I368" s="5">
        <v>12000</v>
      </c>
      <c r="J368" s="5">
        <v>1000</v>
      </c>
      <c r="L368" s="3" t="s">
        <v>11</v>
      </c>
      <c r="M368" s="3">
        <v>15</v>
      </c>
      <c r="N368" s="3">
        <v>11</v>
      </c>
      <c r="O368" s="3">
        <v>4</v>
      </c>
      <c r="P368" s="3">
        <f>IF(Table1[[#This Row],[Termination Date]]&gt;0,0,1)</f>
        <v>1</v>
      </c>
      <c r="Q368" s="3">
        <f>IF(Table1[[#This Row],[Termination Date]]&gt;0,1,0)</f>
        <v>0</v>
      </c>
      <c r="R368" s="3">
        <f>IF(Table1[[#This Row],[Hire Date]]&gt;=DATE(2022,1,1),1,0)</f>
        <v>0</v>
      </c>
      <c r="S368" s="3">
        <f>IF(Table1[[#This Row],[Termination Date]]&gt;=DATE(2022,1,1),1,0)</f>
        <v>0</v>
      </c>
    </row>
    <row r="369" spans="1:19" x14ac:dyDescent="0.2">
      <c r="A369" s="3" t="s">
        <v>65</v>
      </c>
      <c r="B369" s="4">
        <v>43889.5</v>
      </c>
      <c r="C369" s="4" t="s">
        <v>131</v>
      </c>
      <c r="D369" s="4" t="s">
        <v>134</v>
      </c>
      <c r="F369" s="4" t="s">
        <v>117</v>
      </c>
      <c r="G369" s="3">
        <f>YEAR(Table1[[#This Row],[Hire Date]])</f>
        <v>2020</v>
      </c>
      <c r="H369" s="5">
        <v>62900</v>
      </c>
      <c r="I369" s="5">
        <v>6290</v>
      </c>
      <c r="J369" s="5">
        <v>629</v>
      </c>
      <c r="L369" s="3" t="s">
        <v>10</v>
      </c>
      <c r="M369" s="3">
        <v>12</v>
      </c>
      <c r="N369" s="3">
        <v>10</v>
      </c>
      <c r="O369" s="3">
        <v>5</v>
      </c>
      <c r="P369" s="3">
        <f>IF(Table1[[#This Row],[Termination Date]]&gt;0,0,1)</f>
        <v>1</v>
      </c>
      <c r="Q369" s="3">
        <f>IF(Table1[[#This Row],[Termination Date]]&gt;0,1,0)</f>
        <v>0</v>
      </c>
      <c r="R369" s="3">
        <f>IF(Table1[[#This Row],[Hire Date]]&gt;=DATE(2022,1,1),1,0)</f>
        <v>0</v>
      </c>
      <c r="S369" s="3">
        <f>IF(Table1[[#This Row],[Termination Date]]&gt;=DATE(2022,1,1),1,0)</f>
        <v>0</v>
      </c>
    </row>
    <row r="370" spans="1:19" x14ac:dyDescent="0.2">
      <c r="A370" s="3" t="s">
        <v>24</v>
      </c>
      <c r="B370" s="4">
        <v>43890.5</v>
      </c>
      <c r="C370" s="4" t="s">
        <v>132</v>
      </c>
      <c r="D370" s="4" t="s">
        <v>135</v>
      </c>
      <c r="F370" s="4" t="s">
        <v>117</v>
      </c>
      <c r="G370" s="3">
        <f>YEAR(Table1[[#This Row],[Hire Date]])</f>
        <v>2020</v>
      </c>
      <c r="H370" s="5">
        <v>33000</v>
      </c>
      <c r="I370" s="5">
        <v>2970</v>
      </c>
      <c r="J370" s="5">
        <v>990</v>
      </c>
      <c r="L370" s="3" t="s">
        <v>4</v>
      </c>
      <c r="M370" s="3">
        <v>13</v>
      </c>
      <c r="N370" s="3">
        <v>9</v>
      </c>
      <c r="O370" s="3">
        <v>3</v>
      </c>
      <c r="P370" s="3">
        <f>IF(Table1[[#This Row],[Termination Date]]&gt;0,0,1)</f>
        <v>1</v>
      </c>
      <c r="Q370" s="3">
        <f>IF(Table1[[#This Row],[Termination Date]]&gt;0,1,0)</f>
        <v>0</v>
      </c>
      <c r="R370" s="3">
        <f>IF(Table1[[#This Row],[Hire Date]]&gt;=DATE(2022,1,1),1,0)</f>
        <v>0</v>
      </c>
      <c r="S370" s="3">
        <f>IF(Table1[[#This Row],[Termination Date]]&gt;=DATE(2022,1,1),1,0)</f>
        <v>0</v>
      </c>
    </row>
    <row r="371" spans="1:19" x14ac:dyDescent="0.2">
      <c r="A371" s="3" t="s">
        <v>37</v>
      </c>
      <c r="B371" s="4">
        <v>43922.5</v>
      </c>
      <c r="C371" s="4" t="s">
        <v>133</v>
      </c>
      <c r="D371" s="4" t="s">
        <v>136</v>
      </c>
      <c r="F371" s="4" t="s">
        <v>117</v>
      </c>
      <c r="G371" s="3">
        <f>YEAR(Table1[[#This Row],[Hire Date]])</f>
        <v>2020</v>
      </c>
      <c r="H371" s="5">
        <v>41200</v>
      </c>
      <c r="I371" s="5">
        <v>3708</v>
      </c>
      <c r="J371" s="5">
        <v>0</v>
      </c>
      <c r="K371" s="5">
        <v>82000</v>
      </c>
      <c r="L371" s="3" t="s">
        <v>1</v>
      </c>
      <c r="M371" s="3">
        <v>13</v>
      </c>
      <c r="N371" s="3">
        <v>5</v>
      </c>
      <c r="O371" s="3">
        <v>2</v>
      </c>
      <c r="P371" s="3">
        <f>IF(Table1[[#This Row],[Termination Date]]&gt;0,0,1)</f>
        <v>1</v>
      </c>
      <c r="Q371" s="3">
        <f>IF(Table1[[#This Row],[Termination Date]]&gt;0,1,0)</f>
        <v>0</v>
      </c>
      <c r="R371" s="3">
        <f>IF(Table1[[#This Row],[Hire Date]]&gt;=DATE(2022,1,1),1,0)</f>
        <v>0</v>
      </c>
      <c r="S371" s="3">
        <f>IF(Table1[[#This Row],[Termination Date]]&gt;=DATE(2022,1,1),1,0)</f>
        <v>0</v>
      </c>
    </row>
    <row r="372" spans="1:19" x14ac:dyDescent="0.2">
      <c r="A372" s="3" t="s">
        <v>84</v>
      </c>
      <c r="B372" s="4">
        <v>43937.5</v>
      </c>
      <c r="C372" s="4" t="s">
        <v>124</v>
      </c>
      <c r="D372" s="4" t="s">
        <v>128</v>
      </c>
      <c r="F372" s="4" t="s">
        <v>117</v>
      </c>
      <c r="G372" s="3">
        <f>YEAR(Table1[[#This Row],[Hire Date]])</f>
        <v>2020</v>
      </c>
      <c r="H372" s="5">
        <v>76500</v>
      </c>
      <c r="I372" s="5">
        <v>6120</v>
      </c>
      <c r="J372" s="5">
        <v>1530</v>
      </c>
      <c r="L372" s="3" t="s">
        <v>7</v>
      </c>
      <c r="M372" s="3">
        <v>10</v>
      </c>
      <c r="N372" s="3">
        <v>11</v>
      </c>
      <c r="O372" s="3">
        <v>5</v>
      </c>
      <c r="P372" s="3">
        <f>IF(Table1[[#This Row],[Termination Date]]&gt;0,0,1)</f>
        <v>1</v>
      </c>
      <c r="Q372" s="3">
        <f>IF(Table1[[#This Row],[Termination Date]]&gt;0,1,0)</f>
        <v>0</v>
      </c>
      <c r="R372" s="3">
        <f>IF(Table1[[#This Row],[Hire Date]]&gt;=DATE(2022,1,1),1,0)</f>
        <v>0</v>
      </c>
      <c r="S372" s="3">
        <f>IF(Table1[[#This Row],[Termination Date]]&gt;=DATE(2022,1,1),1,0)</f>
        <v>0</v>
      </c>
    </row>
    <row r="373" spans="1:19" x14ac:dyDescent="0.2">
      <c r="A373" s="3" t="s">
        <v>104</v>
      </c>
      <c r="B373" s="4">
        <v>43956.5</v>
      </c>
      <c r="C373" s="4" t="s">
        <v>124</v>
      </c>
      <c r="D373" s="4" t="s">
        <v>128</v>
      </c>
      <c r="F373" s="4" t="s">
        <v>117</v>
      </c>
      <c r="G373" s="3">
        <f>YEAR(Table1[[#This Row],[Hire Date]])</f>
        <v>2020</v>
      </c>
      <c r="H373" s="5">
        <v>98100</v>
      </c>
      <c r="I373" s="5">
        <v>9810</v>
      </c>
      <c r="J373" s="5">
        <v>2943</v>
      </c>
      <c r="L373" s="3" t="s">
        <v>11</v>
      </c>
      <c r="M373" s="3">
        <v>14</v>
      </c>
      <c r="N373" s="3">
        <v>8</v>
      </c>
      <c r="O373" s="3">
        <v>2</v>
      </c>
      <c r="P373" s="3">
        <f>IF(Table1[[#This Row],[Termination Date]]&gt;0,0,1)</f>
        <v>1</v>
      </c>
      <c r="Q373" s="3">
        <f>IF(Table1[[#This Row],[Termination Date]]&gt;0,1,0)</f>
        <v>0</v>
      </c>
      <c r="R373" s="3">
        <f>IF(Table1[[#This Row],[Hire Date]]&gt;=DATE(2022,1,1),1,0)</f>
        <v>0</v>
      </c>
      <c r="S373" s="3">
        <f>IF(Table1[[#This Row],[Termination Date]]&gt;=DATE(2022,1,1),1,0)</f>
        <v>0</v>
      </c>
    </row>
    <row r="374" spans="1:19" x14ac:dyDescent="0.2">
      <c r="A374" s="3" t="s">
        <v>47</v>
      </c>
      <c r="B374" s="4">
        <v>44053.5</v>
      </c>
      <c r="C374" s="4" t="s">
        <v>124</v>
      </c>
      <c r="D374" s="4" t="s">
        <v>128</v>
      </c>
      <c r="F374" s="4" t="s">
        <v>117</v>
      </c>
      <c r="G374" s="3">
        <f>YEAR(Table1[[#This Row],[Hire Date]])</f>
        <v>2020</v>
      </c>
      <c r="H374" s="5">
        <v>52700</v>
      </c>
      <c r="I374" s="5">
        <v>3689</v>
      </c>
      <c r="J374" s="5">
        <v>1581</v>
      </c>
      <c r="L374" s="3" t="s">
        <v>3</v>
      </c>
      <c r="M374" s="3">
        <v>14</v>
      </c>
      <c r="N374" s="3">
        <v>3</v>
      </c>
      <c r="O374" s="3">
        <v>2</v>
      </c>
      <c r="P374" s="3">
        <f>IF(Table1[[#This Row],[Termination Date]]&gt;0,0,1)</f>
        <v>1</v>
      </c>
      <c r="Q374" s="3">
        <f>IF(Table1[[#This Row],[Termination Date]]&gt;0,1,0)</f>
        <v>0</v>
      </c>
      <c r="R374" s="3">
        <f>IF(Table1[[#This Row],[Hire Date]]&gt;=DATE(2022,1,1),1,0)</f>
        <v>0</v>
      </c>
      <c r="S374" s="3">
        <f>IF(Table1[[#This Row],[Termination Date]]&gt;=DATE(2022,1,1),1,0)</f>
        <v>0</v>
      </c>
    </row>
    <row r="375" spans="1:19" x14ac:dyDescent="0.2">
      <c r="A375" s="3" t="s">
        <v>108</v>
      </c>
      <c r="B375" s="4">
        <v>44075.5</v>
      </c>
      <c r="C375" s="4" t="s">
        <v>124</v>
      </c>
      <c r="D375" s="4" t="s">
        <v>128</v>
      </c>
      <c r="F375" s="4" t="s">
        <v>117</v>
      </c>
      <c r="G375" s="3">
        <f>YEAR(Table1[[#This Row],[Hire Date]])</f>
        <v>2020</v>
      </c>
      <c r="H375" s="5">
        <v>114000</v>
      </c>
      <c r="I375" s="5">
        <v>11400</v>
      </c>
      <c r="J375" s="5">
        <v>2280</v>
      </c>
      <c r="L375" s="3" t="s">
        <v>3</v>
      </c>
      <c r="M375" s="3">
        <v>11</v>
      </c>
      <c r="N375" s="3">
        <v>8</v>
      </c>
      <c r="O375" s="3">
        <v>3</v>
      </c>
      <c r="P375" s="3">
        <f>IF(Table1[[#This Row],[Termination Date]]&gt;0,0,1)</f>
        <v>1</v>
      </c>
      <c r="Q375" s="3">
        <f>IF(Table1[[#This Row],[Termination Date]]&gt;0,1,0)</f>
        <v>0</v>
      </c>
      <c r="R375" s="3">
        <f>IF(Table1[[#This Row],[Hire Date]]&gt;=DATE(2022,1,1),1,0)</f>
        <v>0</v>
      </c>
      <c r="S375" s="3">
        <f>IF(Table1[[#This Row],[Termination Date]]&gt;=DATE(2022,1,1),1,0)</f>
        <v>0</v>
      </c>
    </row>
    <row r="376" spans="1:19" x14ac:dyDescent="0.2">
      <c r="A376" s="3" t="s">
        <v>111</v>
      </c>
      <c r="B376" s="4">
        <v>44150.5</v>
      </c>
      <c r="C376" s="4" t="s">
        <v>124</v>
      </c>
      <c r="D376" s="4" t="s">
        <v>128</v>
      </c>
      <c r="F376" s="4" t="s">
        <v>117</v>
      </c>
      <c r="G376" s="3">
        <f>YEAR(Table1[[#This Row],[Hire Date]])</f>
        <v>2020</v>
      </c>
      <c r="H376" s="5">
        <v>141400</v>
      </c>
      <c r="I376" s="5">
        <v>8484</v>
      </c>
      <c r="J376" s="5">
        <v>7070</v>
      </c>
      <c r="L376" s="3" t="s">
        <v>10</v>
      </c>
      <c r="M376" s="3">
        <v>10</v>
      </c>
      <c r="N376" s="3">
        <v>8</v>
      </c>
      <c r="O376" s="3">
        <v>3</v>
      </c>
      <c r="P376" s="3">
        <f>IF(Table1[[#This Row],[Termination Date]]&gt;0,0,1)</f>
        <v>1</v>
      </c>
      <c r="Q376" s="3">
        <f>IF(Table1[[#This Row],[Termination Date]]&gt;0,1,0)</f>
        <v>0</v>
      </c>
      <c r="R376" s="3">
        <f>IF(Table1[[#This Row],[Hire Date]]&gt;=DATE(2022,1,1),1,0)</f>
        <v>0</v>
      </c>
      <c r="S376" s="3">
        <f>IF(Table1[[#This Row],[Termination Date]]&gt;=DATE(2022,1,1),1,0)</f>
        <v>0</v>
      </c>
    </row>
    <row r="377" spans="1:19" x14ac:dyDescent="0.2">
      <c r="A377" s="3" t="s">
        <v>88</v>
      </c>
      <c r="B377" s="4">
        <v>44186.5</v>
      </c>
      <c r="C377" s="4" t="s">
        <v>124</v>
      </c>
      <c r="D377" s="4" t="s">
        <v>128</v>
      </c>
      <c r="F377" s="4" t="s">
        <v>117</v>
      </c>
      <c r="G377" s="3">
        <f>YEAR(Table1[[#This Row],[Hire Date]])</f>
        <v>2020</v>
      </c>
      <c r="H377" s="5">
        <v>84000</v>
      </c>
      <c r="I377" s="5">
        <v>9240</v>
      </c>
      <c r="J377" s="5">
        <v>840</v>
      </c>
      <c r="L377" s="3" t="s">
        <v>3</v>
      </c>
      <c r="M377" s="3">
        <v>12</v>
      </c>
      <c r="N377" s="3">
        <v>8</v>
      </c>
      <c r="O377" s="3">
        <v>5</v>
      </c>
      <c r="P377" s="3">
        <f>IF(Table1[[#This Row],[Termination Date]]&gt;0,0,1)</f>
        <v>1</v>
      </c>
      <c r="Q377" s="3">
        <f>IF(Table1[[#This Row],[Termination Date]]&gt;0,1,0)</f>
        <v>0</v>
      </c>
      <c r="R377" s="3">
        <f>IF(Table1[[#This Row],[Hire Date]]&gt;=DATE(2022,1,1),1,0)</f>
        <v>0</v>
      </c>
      <c r="S377" s="3">
        <f>IF(Table1[[#This Row],[Termination Date]]&gt;=DATE(2022,1,1),1,0)</f>
        <v>0</v>
      </c>
    </row>
    <row r="378" spans="1:19" x14ac:dyDescent="0.2">
      <c r="A378" s="3" t="s">
        <v>73</v>
      </c>
      <c r="B378" s="4">
        <v>44237.5</v>
      </c>
      <c r="C378" s="4" t="s">
        <v>130</v>
      </c>
      <c r="D378" s="4" t="s">
        <v>137</v>
      </c>
      <c r="F378" s="4" t="s">
        <v>117</v>
      </c>
      <c r="G378" s="3">
        <f>YEAR(Table1[[#This Row],[Hire Date]])</f>
        <v>2021</v>
      </c>
      <c r="H378" s="5">
        <v>61400</v>
      </c>
      <c r="I378" s="5">
        <v>7368</v>
      </c>
      <c r="J378" s="5">
        <v>0</v>
      </c>
      <c r="L378" s="3" t="s">
        <v>6</v>
      </c>
      <c r="M378" s="3">
        <v>12</v>
      </c>
      <c r="N378" s="3">
        <v>10</v>
      </c>
      <c r="O378" s="3">
        <v>2</v>
      </c>
      <c r="P378" s="3">
        <f>IF(Table1[[#This Row],[Termination Date]]&gt;0,0,1)</f>
        <v>1</v>
      </c>
      <c r="Q378" s="3">
        <f>IF(Table1[[#This Row],[Termination Date]]&gt;0,1,0)</f>
        <v>0</v>
      </c>
      <c r="R378" s="3">
        <f>IF(Table1[[#This Row],[Hire Date]]&gt;=DATE(2022,1,1),1,0)</f>
        <v>0</v>
      </c>
      <c r="S378" s="3">
        <f>IF(Table1[[#This Row],[Termination Date]]&gt;=DATE(2022,1,1),1,0)</f>
        <v>0</v>
      </c>
    </row>
    <row r="379" spans="1:19" x14ac:dyDescent="0.2">
      <c r="A379" s="3" t="s">
        <v>106</v>
      </c>
      <c r="B379" s="4">
        <v>44273.5</v>
      </c>
      <c r="C379" s="4" t="s">
        <v>131</v>
      </c>
      <c r="D379" s="4" t="s">
        <v>134</v>
      </c>
      <c r="F379" s="4" t="s">
        <v>117</v>
      </c>
      <c r="G379" s="3">
        <f>YEAR(Table1[[#This Row],[Hire Date]])</f>
        <v>2021</v>
      </c>
      <c r="H379" s="5">
        <v>90500</v>
      </c>
      <c r="I379" s="5">
        <v>9050</v>
      </c>
      <c r="J379" s="5">
        <v>4525</v>
      </c>
      <c r="L379" s="3" t="s">
        <v>4</v>
      </c>
      <c r="M379" s="3">
        <v>14</v>
      </c>
      <c r="N379" s="3">
        <v>10</v>
      </c>
      <c r="O379" s="3">
        <v>2</v>
      </c>
      <c r="P379" s="3">
        <f>IF(Table1[[#This Row],[Termination Date]]&gt;0,0,1)</f>
        <v>1</v>
      </c>
      <c r="Q379" s="3">
        <f>IF(Table1[[#This Row],[Termination Date]]&gt;0,1,0)</f>
        <v>0</v>
      </c>
      <c r="R379" s="3">
        <f>IF(Table1[[#This Row],[Hire Date]]&gt;=DATE(2022,1,1),1,0)</f>
        <v>0</v>
      </c>
      <c r="S379" s="3">
        <f>IF(Table1[[#This Row],[Termination Date]]&gt;=DATE(2022,1,1),1,0)</f>
        <v>0</v>
      </c>
    </row>
    <row r="380" spans="1:19" x14ac:dyDescent="0.2">
      <c r="A380" s="3" t="s">
        <v>86</v>
      </c>
      <c r="B380" s="4">
        <v>44301.5</v>
      </c>
      <c r="C380" s="4" t="s">
        <v>132</v>
      </c>
      <c r="D380" s="4" t="s">
        <v>135</v>
      </c>
      <c r="F380" s="4" t="s">
        <v>117</v>
      </c>
      <c r="G380" s="3">
        <f>YEAR(Table1[[#This Row],[Hire Date]])</f>
        <v>2021</v>
      </c>
      <c r="H380" s="5">
        <v>70000</v>
      </c>
      <c r="I380" s="5">
        <v>4900</v>
      </c>
      <c r="J380" s="5">
        <v>3500</v>
      </c>
      <c r="L380" s="3" t="s">
        <v>4</v>
      </c>
      <c r="M380" s="3">
        <v>12</v>
      </c>
      <c r="N380" s="3">
        <v>10</v>
      </c>
      <c r="O380" s="3">
        <v>3</v>
      </c>
      <c r="P380" s="3">
        <f>IF(Table1[[#This Row],[Termination Date]]&gt;0,0,1)</f>
        <v>1</v>
      </c>
      <c r="Q380" s="3">
        <f>IF(Table1[[#This Row],[Termination Date]]&gt;0,1,0)</f>
        <v>0</v>
      </c>
      <c r="R380" s="3">
        <f>IF(Table1[[#This Row],[Hire Date]]&gt;=DATE(2022,1,1),1,0)</f>
        <v>0</v>
      </c>
      <c r="S380" s="3">
        <f>IF(Table1[[#This Row],[Termination Date]]&gt;=DATE(2022,1,1),1,0)</f>
        <v>0</v>
      </c>
    </row>
    <row r="381" spans="1:19" x14ac:dyDescent="0.2">
      <c r="A381" s="3" t="s">
        <v>30</v>
      </c>
      <c r="B381" s="4">
        <v>44316.5</v>
      </c>
      <c r="C381" s="4" t="s">
        <v>124</v>
      </c>
      <c r="D381" s="4" t="s">
        <v>128</v>
      </c>
      <c r="F381" s="4" t="s">
        <v>117</v>
      </c>
      <c r="G381" s="3">
        <f>YEAR(Table1[[#This Row],[Hire Date]])</f>
        <v>2021</v>
      </c>
      <c r="H381" s="5">
        <v>34700</v>
      </c>
      <c r="I381" s="5">
        <v>2776</v>
      </c>
      <c r="J381" s="5">
        <v>0</v>
      </c>
      <c r="L381" s="3" t="s">
        <v>7</v>
      </c>
      <c r="M381" s="3">
        <v>12</v>
      </c>
      <c r="N381" s="3">
        <v>0</v>
      </c>
      <c r="O381" s="3">
        <v>5</v>
      </c>
      <c r="P381" s="3">
        <f>IF(Table1[[#This Row],[Termination Date]]&gt;0,0,1)</f>
        <v>1</v>
      </c>
      <c r="Q381" s="3">
        <f>IF(Table1[[#This Row],[Termination Date]]&gt;0,1,0)</f>
        <v>0</v>
      </c>
      <c r="R381" s="3">
        <f>IF(Table1[[#This Row],[Hire Date]]&gt;=DATE(2022,1,1),1,0)</f>
        <v>0</v>
      </c>
      <c r="S381" s="3">
        <f>IF(Table1[[#This Row],[Termination Date]]&gt;=DATE(2022,1,1),1,0)</f>
        <v>0</v>
      </c>
    </row>
    <row r="382" spans="1:19" x14ac:dyDescent="0.2">
      <c r="A382" s="3" t="s">
        <v>19</v>
      </c>
      <c r="B382" s="4">
        <v>44324.5</v>
      </c>
      <c r="C382" s="4" t="s">
        <v>124</v>
      </c>
      <c r="D382" s="4" t="s">
        <v>128</v>
      </c>
      <c r="F382" s="4" t="s">
        <v>117</v>
      </c>
      <c r="G382" s="3">
        <f>YEAR(Table1[[#This Row],[Hire Date]])</f>
        <v>2021</v>
      </c>
      <c r="H382" s="5">
        <v>17600</v>
      </c>
      <c r="I382" s="5">
        <v>2112</v>
      </c>
      <c r="J382" s="5">
        <v>0</v>
      </c>
      <c r="L382" s="3" t="s">
        <v>3</v>
      </c>
      <c r="M382" s="3">
        <v>11</v>
      </c>
      <c r="N382" s="3">
        <v>5</v>
      </c>
      <c r="O382" s="3">
        <v>4</v>
      </c>
      <c r="P382" s="3">
        <f>IF(Table1[[#This Row],[Termination Date]]&gt;0,0,1)</f>
        <v>1</v>
      </c>
      <c r="Q382" s="3">
        <f>IF(Table1[[#This Row],[Termination Date]]&gt;0,1,0)</f>
        <v>0</v>
      </c>
      <c r="R382" s="3">
        <f>IF(Table1[[#This Row],[Hire Date]]&gt;=DATE(2022,1,1),1,0)</f>
        <v>0</v>
      </c>
      <c r="S382" s="3">
        <f>IF(Table1[[#This Row],[Termination Date]]&gt;=DATE(2022,1,1),1,0)</f>
        <v>0</v>
      </c>
    </row>
    <row r="383" spans="1:19" x14ac:dyDescent="0.2">
      <c r="A383" s="3" t="s">
        <v>61</v>
      </c>
      <c r="B383" s="4">
        <v>44371.5</v>
      </c>
      <c r="C383" s="4" t="s">
        <v>124</v>
      </c>
      <c r="D383" s="4" t="s">
        <v>128</v>
      </c>
      <c r="F383" s="4" t="s">
        <v>117</v>
      </c>
      <c r="G383" s="3">
        <f>YEAR(Table1[[#This Row],[Hire Date]])</f>
        <v>2021</v>
      </c>
      <c r="H383" s="5">
        <v>55100</v>
      </c>
      <c r="I383" s="5">
        <v>6612</v>
      </c>
      <c r="J383" s="5">
        <v>2204</v>
      </c>
      <c r="L383" s="3" t="s">
        <v>4</v>
      </c>
      <c r="M383" s="3">
        <v>14</v>
      </c>
      <c r="N383" s="3">
        <v>1</v>
      </c>
      <c r="O383" s="3">
        <v>3</v>
      </c>
      <c r="P383" s="3">
        <f>IF(Table1[[#This Row],[Termination Date]]&gt;0,0,1)</f>
        <v>1</v>
      </c>
      <c r="Q383" s="3">
        <f>IF(Table1[[#This Row],[Termination Date]]&gt;0,1,0)</f>
        <v>0</v>
      </c>
      <c r="R383" s="3">
        <f>IF(Table1[[#This Row],[Hire Date]]&gt;=DATE(2022,1,1),1,0)</f>
        <v>0</v>
      </c>
      <c r="S383" s="3">
        <f>IF(Table1[[#This Row],[Termination Date]]&gt;=DATE(2022,1,1),1,0)</f>
        <v>0</v>
      </c>
    </row>
    <row r="384" spans="1:19" x14ac:dyDescent="0.2">
      <c r="A384" s="3" t="s">
        <v>60</v>
      </c>
      <c r="B384" s="4">
        <v>44374.5</v>
      </c>
      <c r="C384" s="4" t="s">
        <v>124</v>
      </c>
      <c r="D384" s="4" t="s">
        <v>128</v>
      </c>
      <c r="F384" s="4" t="s">
        <v>117</v>
      </c>
      <c r="G384" s="3">
        <f>YEAR(Table1[[#This Row],[Hire Date]])</f>
        <v>2021</v>
      </c>
      <c r="H384" s="5">
        <v>58800</v>
      </c>
      <c r="I384" s="5">
        <v>5880</v>
      </c>
      <c r="J384" s="5">
        <v>0</v>
      </c>
      <c r="K384" s="5">
        <v>74000</v>
      </c>
      <c r="L384" s="3" t="s">
        <v>1</v>
      </c>
      <c r="M384" s="3">
        <v>11</v>
      </c>
      <c r="N384" s="3">
        <v>9</v>
      </c>
      <c r="O384" s="3">
        <v>2</v>
      </c>
      <c r="P384" s="3">
        <f>IF(Table1[[#This Row],[Termination Date]]&gt;0,0,1)</f>
        <v>1</v>
      </c>
      <c r="Q384" s="3">
        <f>IF(Table1[[#This Row],[Termination Date]]&gt;0,1,0)</f>
        <v>0</v>
      </c>
      <c r="R384" s="3">
        <f>IF(Table1[[#This Row],[Hire Date]]&gt;=DATE(2022,1,1),1,0)</f>
        <v>0</v>
      </c>
      <c r="S384" s="3">
        <f>IF(Table1[[#This Row],[Termination Date]]&gt;=DATE(2022,1,1),1,0)</f>
        <v>0</v>
      </c>
    </row>
    <row r="385" spans="1:19" x14ac:dyDescent="0.2">
      <c r="A385" s="3" t="s">
        <v>22</v>
      </c>
      <c r="B385" s="4">
        <v>44396.5</v>
      </c>
      <c r="C385" s="4" t="s">
        <v>124</v>
      </c>
      <c r="D385" s="4" t="s">
        <v>128</v>
      </c>
      <c r="F385" s="4" t="s">
        <v>117</v>
      </c>
      <c r="G385" s="3">
        <f>YEAR(Table1[[#This Row],[Hire Date]])</f>
        <v>2021</v>
      </c>
      <c r="H385" s="5">
        <v>27300</v>
      </c>
      <c r="I385" s="5">
        <v>2730</v>
      </c>
      <c r="J385" s="5">
        <v>1092</v>
      </c>
      <c r="L385" s="3" t="s">
        <v>3</v>
      </c>
      <c r="M385" s="3">
        <v>10</v>
      </c>
      <c r="N385" s="3">
        <v>0</v>
      </c>
      <c r="O385" s="3">
        <v>4</v>
      </c>
      <c r="P385" s="3">
        <f>IF(Table1[[#This Row],[Termination Date]]&gt;0,0,1)</f>
        <v>1</v>
      </c>
      <c r="Q385" s="3">
        <f>IF(Table1[[#This Row],[Termination Date]]&gt;0,1,0)</f>
        <v>0</v>
      </c>
      <c r="R385" s="3">
        <f>IF(Table1[[#This Row],[Hire Date]]&gt;=DATE(2022,1,1),1,0)</f>
        <v>0</v>
      </c>
      <c r="S385" s="3">
        <f>IF(Table1[[#This Row],[Termination Date]]&gt;=DATE(2022,1,1),1,0)</f>
        <v>0</v>
      </c>
    </row>
    <row r="386" spans="1:19" x14ac:dyDescent="0.2">
      <c r="A386" s="3" t="s">
        <v>74</v>
      </c>
      <c r="B386" s="4">
        <v>44414.5</v>
      </c>
      <c r="C386" s="4" t="s">
        <v>124</v>
      </c>
      <c r="D386" s="4" t="s">
        <v>128</v>
      </c>
      <c r="F386" s="4" t="s">
        <v>117</v>
      </c>
      <c r="G386" s="3">
        <f>YEAR(Table1[[#This Row],[Hire Date]])</f>
        <v>2021</v>
      </c>
      <c r="H386" s="5">
        <v>63000</v>
      </c>
      <c r="I386" s="5">
        <v>6300</v>
      </c>
      <c r="J386" s="5">
        <v>0</v>
      </c>
      <c r="K386" s="5">
        <v>82000</v>
      </c>
      <c r="L386" s="3" t="s">
        <v>1</v>
      </c>
      <c r="M386" s="3">
        <v>11</v>
      </c>
      <c r="N386" s="3">
        <v>6</v>
      </c>
      <c r="O386" s="3">
        <v>2</v>
      </c>
      <c r="P386" s="3">
        <f>IF(Table1[[#This Row],[Termination Date]]&gt;0,0,1)</f>
        <v>1</v>
      </c>
      <c r="Q386" s="3">
        <f>IF(Table1[[#This Row],[Termination Date]]&gt;0,1,0)</f>
        <v>0</v>
      </c>
      <c r="R386" s="3">
        <f>IF(Table1[[#This Row],[Hire Date]]&gt;=DATE(2022,1,1),1,0)</f>
        <v>0</v>
      </c>
      <c r="S386" s="3">
        <f>IF(Table1[[#This Row],[Termination Date]]&gt;=DATE(2022,1,1),1,0)</f>
        <v>0</v>
      </c>
    </row>
    <row r="387" spans="1:19" x14ac:dyDescent="0.2">
      <c r="A387" s="3" t="s">
        <v>34</v>
      </c>
      <c r="B387" s="4">
        <v>44430.5</v>
      </c>
      <c r="C387" s="4" t="s">
        <v>124</v>
      </c>
      <c r="D387" s="4" t="s">
        <v>128</v>
      </c>
      <c r="F387" s="4" t="s">
        <v>117</v>
      </c>
      <c r="G387" s="3">
        <f>YEAR(Table1[[#This Row],[Hire Date]])</f>
        <v>2021</v>
      </c>
      <c r="H387" s="5">
        <v>36700</v>
      </c>
      <c r="I387" s="5">
        <v>1835</v>
      </c>
      <c r="J387" s="5">
        <v>1835</v>
      </c>
      <c r="L387" s="3" t="s">
        <v>11</v>
      </c>
      <c r="M387" s="3">
        <v>10</v>
      </c>
      <c r="N387" s="3">
        <v>7</v>
      </c>
      <c r="O387" s="3">
        <v>5</v>
      </c>
      <c r="P387" s="3">
        <f>IF(Table1[[#This Row],[Termination Date]]&gt;0,0,1)</f>
        <v>1</v>
      </c>
      <c r="Q387" s="3">
        <f>IF(Table1[[#This Row],[Termination Date]]&gt;0,1,0)</f>
        <v>0</v>
      </c>
      <c r="R387" s="3">
        <f>IF(Table1[[#This Row],[Hire Date]]&gt;=DATE(2022,1,1),1,0)</f>
        <v>0</v>
      </c>
      <c r="S387" s="3">
        <f>IF(Table1[[#This Row],[Termination Date]]&gt;=DATE(2022,1,1),1,0)</f>
        <v>0</v>
      </c>
    </row>
    <row r="388" spans="1:19" x14ac:dyDescent="0.2">
      <c r="A388" s="3" t="s">
        <v>83</v>
      </c>
      <c r="B388" s="4">
        <v>44455.5</v>
      </c>
      <c r="C388" s="4" t="s">
        <v>130</v>
      </c>
      <c r="D388" s="4" t="s">
        <v>137</v>
      </c>
      <c r="F388" s="4" t="s">
        <v>117</v>
      </c>
      <c r="G388" s="3">
        <f>YEAR(Table1[[#This Row],[Hire Date]])</f>
        <v>2021</v>
      </c>
      <c r="H388" s="5">
        <v>70900</v>
      </c>
      <c r="I388" s="5">
        <v>3545</v>
      </c>
      <c r="J388" s="5">
        <v>2127</v>
      </c>
      <c r="L388" s="3" t="s">
        <v>4</v>
      </c>
      <c r="M388" s="3">
        <v>10</v>
      </c>
      <c r="N388" s="3">
        <v>8</v>
      </c>
      <c r="O388" s="3">
        <v>4</v>
      </c>
      <c r="P388" s="3">
        <f>IF(Table1[[#This Row],[Termination Date]]&gt;0,0,1)</f>
        <v>1</v>
      </c>
      <c r="Q388" s="3">
        <f>IF(Table1[[#This Row],[Termination Date]]&gt;0,1,0)</f>
        <v>0</v>
      </c>
      <c r="R388" s="3">
        <f>IF(Table1[[#This Row],[Hire Date]]&gt;=DATE(2022,1,1),1,0)</f>
        <v>0</v>
      </c>
      <c r="S388" s="3">
        <f>IF(Table1[[#This Row],[Termination Date]]&gt;=DATE(2022,1,1),1,0)</f>
        <v>0</v>
      </c>
    </row>
    <row r="389" spans="1:19" x14ac:dyDescent="0.2">
      <c r="A389" s="3" t="s">
        <v>36</v>
      </c>
      <c r="B389" s="4">
        <v>44477.5</v>
      </c>
      <c r="C389" s="4" t="s">
        <v>131</v>
      </c>
      <c r="D389" s="4" t="s">
        <v>134</v>
      </c>
      <c r="F389" s="4" t="s">
        <v>117</v>
      </c>
      <c r="G389" s="3">
        <f>YEAR(Table1[[#This Row],[Hire Date]])</f>
        <v>2021</v>
      </c>
      <c r="H389" s="5">
        <v>38500</v>
      </c>
      <c r="I389" s="5">
        <v>3850</v>
      </c>
      <c r="J389" s="5">
        <v>1155</v>
      </c>
      <c r="L389" s="3" t="s">
        <v>10</v>
      </c>
      <c r="M389" s="3">
        <v>10</v>
      </c>
      <c r="N389" s="3">
        <v>4</v>
      </c>
      <c r="O389" s="3">
        <v>5</v>
      </c>
      <c r="P389" s="3">
        <f>IF(Table1[[#This Row],[Termination Date]]&gt;0,0,1)</f>
        <v>1</v>
      </c>
      <c r="Q389" s="3">
        <f>IF(Table1[[#This Row],[Termination Date]]&gt;0,1,0)</f>
        <v>0</v>
      </c>
      <c r="R389" s="3">
        <f>IF(Table1[[#This Row],[Hire Date]]&gt;=DATE(2022,1,1),1,0)</f>
        <v>0</v>
      </c>
      <c r="S389" s="3">
        <f>IF(Table1[[#This Row],[Termination Date]]&gt;=DATE(2022,1,1),1,0)</f>
        <v>0</v>
      </c>
    </row>
    <row r="390" spans="1:19" x14ac:dyDescent="0.2">
      <c r="A390" s="3" t="s">
        <v>32</v>
      </c>
      <c r="B390" s="4">
        <v>44494.5</v>
      </c>
      <c r="C390" s="4" t="s">
        <v>132</v>
      </c>
      <c r="D390" s="4" t="s">
        <v>135</v>
      </c>
      <c r="F390" s="4" t="s">
        <v>117</v>
      </c>
      <c r="G390" s="3">
        <f>YEAR(Table1[[#This Row],[Hire Date]])</f>
        <v>2021</v>
      </c>
      <c r="H390" s="5">
        <v>34900</v>
      </c>
      <c r="I390" s="5">
        <v>4188</v>
      </c>
      <c r="J390" s="5">
        <v>1396</v>
      </c>
      <c r="L390" s="3" t="s">
        <v>10</v>
      </c>
      <c r="M390" s="3">
        <v>15</v>
      </c>
      <c r="N390" s="3">
        <v>0</v>
      </c>
      <c r="O390" s="3">
        <v>5</v>
      </c>
      <c r="P390" s="3">
        <f>IF(Table1[[#This Row],[Termination Date]]&gt;0,0,1)</f>
        <v>1</v>
      </c>
      <c r="Q390" s="3">
        <f>IF(Table1[[#This Row],[Termination Date]]&gt;0,1,0)</f>
        <v>0</v>
      </c>
      <c r="R390" s="3">
        <f>IF(Table1[[#This Row],[Hire Date]]&gt;=DATE(2022,1,1),1,0)</f>
        <v>0</v>
      </c>
      <c r="S390" s="3">
        <f>IF(Table1[[#This Row],[Termination Date]]&gt;=DATE(2022,1,1),1,0)</f>
        <v>0</v>
      </c>
    </row>
    <row r="391" spans="1:19" x14ac:dyDescent="0.2">
      <c r="A391" s="3" t="s">
        <v>87</v>
      </c>
      <c r="B391" s="4">
        <v>44513.5</v>
      </c>
      <c r="C391" s="4" t="s">
        <v>133</v>
      </c>
      <c r="D391" s="4" t="s">
        <v>136</v>
      </c>
      <c r="F391" s="4" t="s">
        <v>117</v>
      </c>
      <c r="G391" s="3">
        <f>YEAR(Table1[[#This Row],[Hire Date]])</f>
        <v>2021</v>
      </c>
      <c r="H391" s="5">
        <v>73700</v>
      </c>
      <c r="I391" s="5">
        <v>8844</v>
      </c>
      <c r="J391" s="5">
        <v>0</v>
      </c>
      <c r="K391" s="5">
        <v>69000</v>
      </c>
      <c r="L391" s="3" t="s">
        <v>1</v>
      </c>
      <c r="M391" s="3">
        <v>11</v>
      </c>
      <c r="N391" s="3">
        <v>2</v>
      </c>
      <c r="O391" s="3">
        <v>4</v>
      </c>
      <c r="P391" s="3">
        <f>IF(Table1[[#This Row],[Termination Date]]&gt;0,0,1)</f>
        <v>1</v>
      </c>
      <c r="Q391" s="3">
        <f>IF(Table1[[#This Row],[Termination Date]]&gt;0,1,0)</f>
        <v>0</v>
      </c>
      <c r="R391" s="3">
        <f>IF(Table1[[#This Row],[Hire Date]]&gt;=DATE(2022,1,1),1,0)</f>
        <v>0</v>
      </c>
      <c r="S391" s="3">
        <f>IF(Table1[[#This Row],[Termination Date]]&gt;=DATE(2022,1,1),1,0)</f>
        <v>0</v>
      </c>
    </row>
    <row r="392" spans="1:19" x14ac:dyDescent="0.2">
      <c r="A392" s="3" t="s">
        <v>82</v>
      </c>
      <c r="B392" s="4">
        <v>44520.5</v>
      </c>
      <c r="C392" s="4" t="s">
        <v>124</v>
      </c>
      <c r="D392" s="4" t="s">
        <v>128</v>
      </c>
      <c r="F392" s="4" t="s">
        <v>117</v>
      </c>
      <c r="G392" s="3">
        <f>YEAR(Table1[[#This Row],[Hire Date]])</f>
        <v>2021</v>
      </c>
      <c r="H392" s="5">
        <v>66600</v>
      </c>
      <c r="I392" s="5">
        <v>7992</v>
      </c>
      <c r="J392" s="5">
        <v>1332</v>
      </c>
      <c r="L392" s="3" t="s">
        <v>11</v>
      </c>
      <c r="M392" s="3">
        <v>12</v>
      </c>
      <c r="N392" s="3">
        <v>6</v>
      </c>
      <c r="O392" s="3">
        <v>2</v>
      </c>
      <c r="P392" s="3">
        <f>IF(Table1[[#This Row],[Termination Date]]&gt;0,0,1)</f>
        <v>1</v>
      </c>
      <c r="Q392" s="3">
        <f>IF(Table1[[#This Row],[Termination Date]]&gt;0,1,0)</f>
        <v>0</v>
      </c>
      <c r="R392" s="3">
        <f>IF(Table1[[#This Row],[Hire Date]]&gt;=DATE(2022,1,1),1,0)</f>
        <v>0</v>
      </c>
      <c r="S392" s="3">
        <f>IF(Table1[[#This Row],[Termination Date]]&gt;=DATE(2022,1,1),1,0)</f>
        <v>0</v>
      </c>
    </row>
    <row r="393" spans="1:19" x14ac:dyDescent="0.2">
      <c r="A393" s="3" t="s">
        <v>58</v>
      </c>
      <c r="B393" s="4">
        <v>44585.5</v>
      </c>
      <c r="C393" s="4" t="s">
        <v>132</v>
      </c>
      <c r="D393" s="4" t="s">
        <v>135</v>
      </c>
      <c r="F393" s="4" t="s">
        <v>117</v>
      </c>
      <c r="G393" s="3">
        <f>YEAR(Table1[[#This Row],[Hire Date]])</f>
        <v>2022</v>
      </c>
      <c r="H393" s="5">
        <v>51000</v>
      </c>
      <c r="I393" s="5">
        <v>6120</v>
      </c>
      <c r="J393" s="5">
        <v>1530</v>
      </c>
      <c r="L393" s="3" t="s">
        <v>7</v>
      </c>
      <c r="M393" s="3">
        <v>15</v>
      </c>
      <c r="N393" s="3">
        <v>2</v>
      </c>
      <c r="O393" s="3">
        <v>4</v>
      </c>
      <c r="P393" s="3">
        <f>IF(Table1[[#This Row],[Termination Date]]&gt;0,0,1)</f>
        <v>1</v>
      </c>
      <c r="Q393" s="3">
        <f>IF(Table1[[#This Row],[Termination Date]]&gt;0,1,0)</f>
        <v>0</v>
      </c>
      <c r="R393" s="3">
        <f>IF(Table1[[#This Row],[Hire Date]]&gt;=DATE(2022,1,1),1,0)</f>
        <v>1</v>
      </c>
      <c r="S393" s="3">
        <f>IF(Table1[[#This Row],[Termination Date]]&gt;=DATE(2022,1,1),1,0)</f>
        <v>0</v>
      </c>
    </row>
    <row r="394" spans="1:19" x14ac:dyDescent="0.2">
      <c r="A394" s="3" t="s">
        <v>57</v>
      </c>
      <c r="B394" s="4">
        <v>44589.5</v>
      </c>
      <c r="C394" s="4" t="s">
        <v>124</v>
      </c>
      <c r="D394" s="4" t="s">
        <v>128</v>
      </c>
      <c r="F394" s="4" t="s">
        <v>117</v>
      </c>
      <c r="G394" s="3">
        <f>YEAR(Table1[[#This Row],[Hire Date]])</f>
        <v>2022</v>
      </c>
      <c r="H394" s="5">
        <v>48000</v>
      </c>
      <c r="I394" s="5">
        <v>3360</v>
      </c>
      <c r="J394" s="5">
        <v>2400</v>
      </c>
      <c r="L394" s="3" t="s">
        <v>10</v>
      </c>
      <c r="M394" s="3">
        <v>14</v>
      </c>
      <c r="N394" s="3">
        <v>4</v>
      </c>
      <c r="O394" s="3">
        <v>3</v>
      </c>
      <c r="P394" s="3">
        <f>IF(Table1[[#This Row],[Termination Date]]&gt;0,0,1)</f>
        <v>1</v>
      </c>
      <c r="Q394" s="3">
        <f>IF(Table1[[#This Row],[Termination Date]]&gt;0,1,0)</f>
        <v>0</v>
      </c>
      <c r="R394" s="3">
        <f>IF(Table1[[#This Row],[Hire Date]]&gt;=DATE(2022,1,1),1,0)</f>
        <v>1</v>
      </c>
      <c r="S394" s="3">
        <f>IF(Table1[[#This Row],[Termination Date]]&gt;=DATE(2022,1,1),1,0)</f>
        <v>0</v>
      </c>
    </row>
    <row r="395" spans="1:19" x14ac:dyDescent="0.2">
      <c r="A395" s="3" t="s">
        <v>17</v>
      </c>
      <c r="B395" s="4">
        <v>44621.5</v>
      </c>
      <c r="C395" s="4" t="s">
        <v>124</v>
      </c>
      <c r="D395" s="4" t="s">
        <v>128</v>
      </c>
      <c r="F395" s="4" t="s">
        <v>117</v>
      </c>
      <c r="G395" s="3">
        <f>YEAR(Table1[[#This Row],[Hire Date]])</f>
        <v>2022</v>
      </c>
      <c r="H395" s="5">
        <v>94000</v>
      </c>
      <c r="I395" s="5">
        <v>8460</v>
      </c>
      <c r="J395" s="5">
        <v>4700</v>
      </c>
      <c r="L395" s="3" t="s">
        <v>7</v>
      </c>
      <c r="M395" s="3">
        <v>10</v>
      </c>
      <c r="N395" s="3">
        <v>11</v>
      </c>
      <c r="O395" s="3">
        <v>3</v>
      </c>
      <c r="P395" s="3">
        <f>IF(Table1[[#This Row],[Termination Date]]&gt;0,0,1)</f>
        <v>1</v>
      </c>
      <c r="Q395" s="3">
        <f>IF(Table1[[#This Row],[Termination Date]]&gt;0,1,0)</f>
        <v>0</v>
      </c>
      <c r="R395" s="3">
        <f>IF(Table1[[#This Row],[Hire Date]]&gt;=DATE(2022,1,1),1,0)</f>
        <v>1</v>
      </c>
      <c r="S395" s="3">
        <f>IF(Table1[[#This Row],[Termination Date]]&gt;=DATE(2022,1,1),1,0)</f>
        <v>0</v>
      </c>
    </row>
    <row r="396" spans="1:19" x14ac:dyDescent="0.2">
      <c r="A396" s="3" t="s">
        <v>40</v>
      </c>
      <c r="B396" s="4">
        <v>44635.5</v>
      </c>
      <c r="C396" s="4" t="s">
        <v>124</v>
      </c>
      <c r="D396" s="4" t="s">
        <v>128</v>
      </c>
      <c r="F396" s="4" t="s">
        <v>117</v>
      </c>
      <c r="G396" s="3">
        <f>YEAR(Table1[[#This Row],[Hire Date]])</f>
        <v>2022</v>
      </c>
      <c r="H396" s="5">
        <v>39000</v>
      </c>
      <c r="I396" s="5">
        <v>2340</v>
      </c>
      <c r="J396" s="5">
        <v>1170</v>
      </c>
      <c r="L396" s="3" t="s">
        <v>4</v>
      </c>
      <c r="M396" s="3">
        <v>15</v>
      </c>
      <c r="N396" s="3">
        <v>7</v>
      </c>
      <c r="O396" s="3">
        <v>3</v>
      </c>
      <c r="P396" s="3">
        <f>IF(Table1[[#This Row],[Termination Date]]&gt;0,0,1)</f>
        <v>1</v>
      </c>
      <c r="Q396" s="3">
        <f>IF(Table1[[#This Row],[Termination Date]]&gt;0,1,0)</f>
        <v>0</v>
      </c>
      <c r="R396" s="3">
        <f>IF(Table1[[#This Row],[Hire Date]]&gt;=DATE(2022,1,1),1,0)</f>
        <v>1</v>
      </c>
      <c r="S396" s="3">
        <f>IF(Table1[[#This Row],[Termination Date]]&gt;=DATE(2022,1,1),1,0)</f>
        <v>0</v>
      </c>
    </row>
    <row r="397" spans="1:19" x14ac:dyDescent="0.2">
      <c r="A397" s="3" t="s">
        <v>99</v>
      </c>
      <c r="B397" s="4">
        <v>44677.5</v>
      </c>
      <c r="C397" s="4" t="s">
        <v>124</v>
      </c>
      <c r="D397" s="4" t="s">
        <v>128</v>
      </c>
      <c r="F397" s="4" t="s">
        <v>117</v>
      </c>
      <c r="G397" s="3">
        <f>YEAR(Table1[[#This Row],[Hire Date]])</f>
        <v>2022</v>
      </c>
      <c r="H397" s="5">
        <v>80000</v>
      </c>
      <c r="I397" s="5">
        <v>8800</v>
      </c>
      <c r="J397" s="5">
        <v>0</v>
      </c>
      <c r="K397" s="5">
        <v>24000</v>
      </c>
      <c r="L397" s="3" t="s">
        <v>1</v>
      </c>
      <c r="M397" s="3">
        <v>13</v>
      </c>
      <c r="N397" s="3">
        <v>3</v>
      </c>
      <c r="O397" s="3">
        <v>2</v>
      </c>
      <c r="P397" s="3">
        <f>IF(Table1[[#This Row],[Termination Date]]&gt;0,0,1)</f>
        <v>1</v>
      </c>
      <c r="Q397" s="3">
        <f>IF(Table1[[#This Row],[Termination Date]]&gt;0,1,0)</f>
        <v>0</v>
      </c>
      <c r="R397" s="3">
        <f>IF(Table1[[#This Row],[Hire Date]]&gt;=DATE(2022,1,1),1,0)</f>
        <v>1</v>
      </c>
      <c r="S397" s="3">
        <f>IF(Table1[[#This Row],[Termination Date]]&gt;=DATE(2022,1,1),1,0)</f>
        <v>0</v>
      </c>
    </row>
    <row r="398" spans="1:19" x14ac:dyDescent="0.2">
      <c r="A398" s="3" t="s">
        <v>39</v>
      </c>
      <c r="B398" s="4">
        <v>44679.5</v>
      </c>
      <c r="C398" s="4" t="s">
        <v>124</v>
      </c>
      <c r="D398" s="4" t="s">
        <v>128</v>
      </c>
      <c r="F398" s="4" t="s">
        <v>117</v>
      </c>
      <c r="G398" s="3">
        <f>YEAR(Table1[[#This Row],[Hire Date]])</f>
        <v>2022</v>
      </c>
      <c r="H398" s="5">
        <v>38000</v>
      </c>
      <c r="I398" s="5">
        <v>4560</v>
      </c>
      <c r="J398" s="5">
        <v>1520</v>
      </c>
      <c r="L398" s="3" t="s">
        <v>11</v>
      </c>
      <c r="M398" s="3">
        <v>11</v>
      </c>
      <c r="N398" s="3">
        <v>5</v>
      </c>
      <c r="O398" s="3">
        <v>4</v>
      </c>
      <c r="P398" s="3">
        <f>IF(Table1[[#This Row],[Termination Date]]&gt;0,0,1)</f>
        <v>1</v>
      </c>
      <c r="Q398" s="3">
        <f>IF(Table1[[#This Row],[Termination Date]]&gt;0,1,0)</f>
        <v>0</v>
      </c>
      <c r="R398" s="3">
        <f>IF(Table1[[#This Row],[Hire Date]]&gt;=DATE(2022,1,1),1,0)</f>
        <v>1</v>
      </c>
      <c r="S398" s="3">
        <f>IF(Table1[[#This Row],[Termination Date]]&gt;=DATE(2022,1,1),1,0)</f>
        <v>0</v>
      </c>
    </row>
    <row r="399" spans="1:19" x14ac:dyDescent="0.2">
      <c r="A399" s="3" t="s">
        <v>21</v>
      </c>
      <c r="B399" s="4">
        <v>44694.5</v>
      </c>
      <c r="C399" s="4" t="s">
        <v>124</v>
      </c>
      <c r="D399" s="4" t="s">
        <v>128</v>
      </c>
      <c r="F399" s="4" t="s">
        <v>117</v>
      </c>
      <c r="G399" s="3">
        <f>YEAR(Table1[[#This Row],[Hire Date]])</f>
        <v>2022</v>
      </c>
      <c r="H399" s="5">
        <v>25000</v>
      </c>
      <c r="I399" s="5">
        <v>1250</v>
      </c>
      <c r="J399" s="5">
        <v>250</v>
      </c>
      <c r="L399" s="3" t="s">
        <v>7</v>
      </c>
      <c r="M399" s="3">
        <v>10</v>
      </c>
      <c r="N399" s="3">
        <v>3</v>
      </c>
      <c r="O399" s="3">
        <v>4</v>
      </c>
      <c r="P399" s="3">
        <f>IF(Table1[[#This Row],[Termination Date]]&gt;0,0,1)</f>
        <v>1</v>
      </c>
      <c r="Q399" s="3">
        <f>IF(Table1[[#This Row],[Termination Date]]&gt;0,1,0)</f>
        <v>0</v>
      </c>
      <c r="R399" s="3">
        <f>IF(Table1[[#This Row],[Hire Date]]&gt;=DATE(2022,1,1),1,0)</f>
        <v>1</v>
      </c>
      <c r="S399" s="3">
        <f>IF(Table1[[#This Row],[Termination Date]]&gt;=DATE(2022,1,1),1,0)</f>
        <v>0</v>
      </c>
    </row>
    <row r="400" spans="1:19" x14ac:dyDescent="0.2">
      <c r="A400" s="3" t="s">
        <v>79</v>
      </c>
      <c r="B400" s="4">
        <v>44751.5</v>
      </c>
      <c r="C400" s="4" t="s">
        <v>124</v>
      </c>
      <c r="D400" s="4" t="s">
        <v>128</v>
      </c>
      <c r="F400" s="4" t="s">
        <v>117</v>
      </c>
      <c r="G400" s="3">
        <f>YEAR(Table1[[#This Row],[Hire Date]])</f>
        <v>2022</v>
      </c>
      <c r="H400" s="5">
        <v>63000</v>
      </c>
      <c r="I400" s="5">
        <v>3780</v>
      </c>
      <c r="J400" s="5">
        <v>630</v>
      </c>
      <c r="L400" s="3" t="s">
        <v>5</v>
      </c>
      <c r="M400" s="3">
        <v>10</v>
      </c>
      <c r="N400" s="3">
        <v>1</v>
      </c>
      <c r="O400" s="3">
        <v>5</v>
      </c>
      <c r="P400" s="3">
        <f>IF(Table1[[#This Row],[Termination Date]]&gt;0,0,1)</f>
        <v>1</v>
      </c>
      <c r="Q400" s="3">
        <f>IF(Table1[[#This Row],[Termination Date]]&gt;0,1,0)</f>
        <v>0</v>
      </c>
      <c r="R400" s="3">
        <f>IF(Table1[[#This Row],[Hire Date]]&gt;=DATE(2022,1,1),1,0)</f>
        <v>1</v>
      </c>
      <c r="S400" s="3">
        <f>IF(Table1[[#This Row],[Termination Date]]&gt;=DATE(2022,1,1),1,0)</f>
        <v>0</v>
      </c>
    </row>
    <row r="401" spans="1:19" x14ac:dyDescent="0.2">
      <c r="A401" s="3" t="s">
        <v>110</v>
      </c>
      <c r="B401" s="4">
        <v>44819.5</v>
      </c>
      <c r="C401" s="4" t="s">
        <v>130</v>
      </c>
      <c r="D401" s="4" t="s">
        <v>137</v>
      </c>
      <c r="F401" s="4" t="s">
        <v>117</v>
      </c>
      <c r="G401" s="3">
        <f>YEAR(Table1[[#This Row],[Hire Date]])</f>
        <v>2022</v>
      </c>
      <c r="H401" s="5">
        <v>110000</v>
      </c>
      <c r="I401" s="5">
        <v>6600</v>
      </c>
      <c r="J401" s="5">
        <v>3300</v>
      </c>
      <c r="L401" s="3" t="s">
        <v>2</v>
      </c>
      <c r="M401" s="3">
        <v>10</v>
      </c>
      <c r="N401" s="3">
        <v>2</v>
      </c>
      <c r="O401" s="3">
        <v>5</v>
      </c>
      <c r="P401" s="3">
        <f>IF(Table1[[#This Row],[Termination Date]]&gt;0,0,1)</f>
        <v>1</v>
      </c>
      <c r="Q401" s="3">
        <f>IF(Table1[[#This Row],[Termination Date]]&gt;0,1,0)</f>
        <v>0</v>
      </c>
      <c r="R401" s="3">
        <f>IF(Table1[[#This Row],[Hire Date]]&gt;=DATE(2022,1,1),1,0)</f>
        <v>1</v>
      </c>
      <c r="S401" s="3">
        <f>IF(Table1[[#This Row],[Termination Date]]&gt;=DATE(2022,1,1),1,0)</f>
        <v>0</v>
      </c>
    </row>
    <row r="402" spans="1:19" x14ac:dyDescent="0.2">
      <c r="A402" s="3" t="s">
        <v>43</v>
      </c>
      <c r="B402" s="4">
        <v>44832.5</v>
      </c>
      <c r="C402" s="4" t="s">
        <v>131</v>
      </c>
      <c r="D402" s="4" t="s">
        <v>134</v>
      </c>
      <c r="F402" s="4" t="s">
        <v>117</v>
      </c>
      <c r="G402" s="3">
        <f>YEAR(Table1[[#This Row],[Hire Date]])</f>
        <v>2022</v>
      </c>
      <c r="H402" s="5">
        <v>41000</v>
      </c>
      <c r="I402" s="5">
        <v>2870</v>
      </c>
      <c r="J402" s="5">
        <v>1640</v>
      </c>
      <c r="L402" s="3" t="s">
        <v>7</v>
      </c>
      <c r="M402" s="3">
        <v>13</v>
      </c>
      <c r="N402" s="3">
        <v>6</v>
      </c>
      <c r="O402" s="3">
        <v>3</v>
      </c>
      <c r="P402" s="3">
        <f>IF(Table1[[#This Row],[Termination Date]]&gt;0,0,1)</f>
        <v>1</v>
      </c>
      <c r="Q402" s="3">
        <f>IF(Table1[[#This Row],[Termination Date]]&gt;0,1,0)</f>
        <v>0</v>
      </c>
      <c r="R402" s="3">
        <f>IF(Table1[[#This Row],[Hire Date]]&gt;=DATE(2022,1,1),1,0)</f>
        <v>1</v>
      </c>
      <c r="S402" s="3">
        <f>IF(Table1[[#This Row],[Termination Date]]&gt;=DATE(2022,1,1),1,0)</f>
        <v>0</v>
      </c>
    </row>
    <row r="403" spans="1:19" x14ac:dyDescent="0.2">
      <c r="A403" s="3" t="s">
        <v>113</v>
      </c>
      <c r="B403" s="4">
        <v>44864.5</v>
      </c>
      <c r="C403" s="4" t="s">
        <v>132</v>
      </c>
      <c r="D403" s="4" t="s">
        <v>135</v>
      </c>
      <c r="F403" s="4" t="s">
        <v>117</v>
      </c>
      <c r="G403" s="3">
        <f>YEAR(Table1[[#This Row],[Hire Date]])</f>
        <v>2022</v>
      </c>
      <c r="H403" s="5">
        <v>145000</v>
      </c>
      <c r="I403" s="5">
        <v>8700</v>
      </c>
      <c r="J403" s="5">
        <v>1450</v>
      </c>
      <c r="L403" s="3" t="s">
        <v>2</v>
      </c>
      <c r="M403" s="3">
        <v>14</v>
      </c>
      <c r="N403" s="3">
        <v>5</v>
      </c>
      <c r="O403" s="3">
        <v>4</v>
      </c>
      <c r="P403" s="3">
        <f>IF(Table1[[#This Row],[Termination Date]]&gt;0,0,1)</f>
        <v>1</v>
      </c>
      <c r="Q403" s="3">
        <f>IF(Table1[[#This Row],[Termination Date]]&gt;0,1,0)</f>
        <v>0</v>
      </c>
      <c r="R403" s="3">
        <f>IF(Table1[[#This Row],[Hire Date]]&gt;=DATE(2022,1,1),1,0)</f>
        <v>1</v>
      </c>
      <c r="S403" s="3">
        <f>IF(Table1[[#This Row],[Termination Date]]&gt;=DATE(2022,1,1),1,0)</f>
        <v>0</v>
      </c>
    </row>
    <row r="404" spans="1:19" x14ac:dyDescent="0.2">
      <c r="A404" s="3" t="s">
        <v>50</v>
      </c>
      <c r="B404" s="4">
        <v>44903.5</v>
      </c>
      <c r="C404" s="4" t="s">
        <v>133</v>
      </c>
      <c r="D404" s="4" t="s">
        <v>136</v>
      </c>
      <c r="F404" s="4" t="s">
        <v>117</v>
      </c>
      <c r="G404" s="3">
        <f>YEAR(Table1[[#This Row],[Hire Date]])</f>
        <v>2022</v>
      </c>
      <c r="H404" s="5">
        <v>45000</v>
      </c>
      <c r="I404" s="5">
        <v>4500</v>
      </c>
      <c r="J404" s="5">
        <v>1800</v>
      </c>
      <c r="L404" s="3" t="s">
        <v>11</v>
      </c>
      <c r="M404" s="3">
        <v>11</v>
      </c>
      <c r="N404" s="3">
        <v>9</v>
      </c>
      <c r="O404" s="3">
        <v>2</v>
      </c>
      <c r="P404" s="3">
        <f>IF(Table1[[#This Row],[Termination Date]]&gt;0,0,1)</f>
        <v>1</v>
      </c>
      <c r="Q404" s="3">
        <f>IF(Table1[[#This Row],[Termination Date]]&gt;0,1,0)</f>
        <v>0</v>
      </c>
      <c r="R404" s="3">
        <f>IF(Table1[[#This Row],[Hire Date]]&gt;=DATE(2022,1,1),1,0)</f>
        <v>1</v>
      </c>
      <c r="S404" s="3">
        <f>IF(Table1[[#This Row],[Termination Date]]&gt;=DATE(2022,1,1),1,0)</f>
        <v>0</v>
      </c>
    </row>
    <row r="405" spans="1:19" x14ac:dyDescent="0.2">
      <c r="A405" s="3" t="s">
        <v>38</v>
      </c>
      <c r="B405" s="4">
        <v>44908.5</v>
      </c>
      <c r="C405" s="4" t="s">
        <v>124</v>
      </c>
      <c r="D405" s="4" t="s">
        <v>128</v>
      </c>
      <c r="F405" s="4" t="s">
        <v>117</v>
      </c>
      <c r="G405" s="3">
        <f>YEAR(Table1[[#This Row],[Hire Date]])</f>
        <v>2022</v>
      </c>
      <c r="H405" s="5">
        <v>36000</v>
      </c>
      <c r="I405" s="5">
        <v>2880</v>
      </c>
      <c r="J405" s="5">
        <v>1080</v>
      </c>
      <c r="L405" s="3" t="s">
        <v>4</v>
      </c>
      <c r="M405" s="3">
        <v>12</v>
      </c>
      <c r="N405" s="3">
        <v>0</v>
      </c>
      <c r="O405" s="3">
        <v>5</v>
      </c>
      <c r="P405" s="3">
        <f>IF(Table1[[#This Row],[Termination Date]]&gt;0,0,1)</f>
        <v>1</v>
      </c>
      <c r="Q405" s="3">
        <f>IF(Table1[[#This Row],[Termination Date]]&gt;0,1,0)</f>
        <v>0</v>
      </c>
      <c r="R405" s="3">
        <f>IF(Table1[[#This Row],[Hire Date]]&gt;=DATE(2022,1,1),1,0)</f>
        <v>1</v>
      </c>
      <c r="S405" s="3">
        <f>IF(Table1[[#This Row],[Termination Date]]&gt;=DATE(2022,1,1),1,0)</f>
        <v>0</v>
      </c>
    </row>
  </sheetData>
  <sortState xmlns:xlrd2="http://schemas.microsoft.com/office/spreadsheetml/2017/richdata2" ref="A2:I98">
    <sortCondition ref="B2:B98"/>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15"/>
  <sheetViews>
    <sheetView topLeftCell="C1" workbookViewId="0">
      <selection activeCell="D7" sqref="D7"/>
    </sheetView>
  </sheetViews>
  <sheetFormatPr defaultRowHeight="15.75" x14ac:dyDescent="0.25"/>
  <cols>
    <col min="1" max="6" width="21.42578125" style="48" customWidth="1"/>
    <col min="7" max="10" width="22" customWidth="1"/>
  </cols>
  <sheetData>
    <row r="1" spans="1:10" ht="31.5" x14ac:dyDescent="0.25">
      <c r="A1" s="45" t="s">
        <v>0</v>
      </c>
      <c r="B1" s="46" t="s">
        <v>221</v>
      </c>
      <c r="C1" s="45" t="s">
        <v>223</v>
      </c>
      <c r="D1" s="45" t="s">
        <v>222</v>
      </c>
      <c r="E1" s="47" t="s">
        <v>224</v>
      </c>
      <c r="F1" s="47" t="s">
        <v>225</v>
      </c>
      <c r="G1" s="53" t="s">
        <v>227</v>
      </c>
      <c r="H1" s="53" t="s">
        <v>228</v>
      </c>
      <c r="I1" s="53" t="s">
        <v>229</v>
      </c>
      <c r="J1" s="53" t="s">
        <v>230</v>
      </c>
    </row>
    <row r="2" spans="1:10" x14ac:dyDescent="0.25">
      <c r="A2" t="s">
        <v>5</v>
      </c>
      <c r="B2"/>
      <c r="F2" s="54"/>
    </row>
    <row r="3" spans="1:10" x14ac:dyDescent="0.25">
      <c r="A3" t="s">
        <v>2</v>
      </c>
      <c r="B3"/>
      <c r="F3" s="54"/>
    </row>
    <row r="4" spans="1:10" x14ac:dyDescent="0.25">
      <c r="A4" t="s">
        <v>6</v>
      </c>
      <c r="B4"/>
      <c r="F4" s="54"/>
    </row>
    <row r="5" spans="1:10" x14ac:dyDescent="0.25">
      <c r="A5" t="s">
        <v>3</v>
      </c>
      <c r="B5"/>
      <c r="F5" s="54"/>
    </row>
    <row r="6" spans="1:10" x14ac:dyDescent="0.25">
      <c r="A6" t="s">
        <v>7</v>
      </c>
      <c r="B6"/>
      <c r="F6" s="54"/>
    </row>
    <row r="7" spans="1:10" x14ac:dyDescent="0.25">
      <c r="A7" t="s">
        <v>11</v>
      </c>
      <c r="B7"/>
      <c r="F7" s="54"/>
    </row>
    <row r="8" spans="1:10" x14ac:dyDescent="0.25">
      <c r="A8" t="s">
        <v>4</v>
      </c>
      <c r="B8"/>
      <c r="F8" s="54"/>
    </row>
    <row r="9" spans="1:10" x14ac:dyDescent="0.25">
      <c r="A9" t="s">
        <v>10</v>
      </c>
      <c r="B9"/>
      <c r="F9" s="54"/>
    </row>
    <row r="10" spans="1:10" x14ac:dyDescent="0.25">
      <c r="A10" t="s">
        <v>1</v>
      </c>
      <c r="B10"/>
      <c r="F10" s="54"/>
    </row>
    <row r="15" spans="1:10" x14ac:dyDescent="0.25">
      <c r="A15" s="48" t="s">
        <v>226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DF53-5BED-4327-98A3-79DFFA8A31A6}">
  <dimension ref="B2:C30"/>
  <sheetViews>
    <sheetView topLeftCell="E1" zoomScale="175" zoomScaleNormal="175" workbookViewId="0">
      <selection activeCell="F15" sqref="F15"/>
    </sheetView>
  </sheetViews>
  <sheetFormatPr defaultRowHeight="15" x14ac:dyDescent="0.25"/>
  <cols>
    <col min="2" max="3" width="16.85546875" bestFit="1" customWidth="1"/>
    <col min="4" max="4" width="18.28515625" bestFit="1" customWidth="1"/>
    <col min="5" max="5" width="17.28515625" bestFit="1" customWidth="1"/>
    <col min="6" max="7" width="18.28515625" bestFit="1" customWidth="1"/>
    <col min="8" max="8" width="17.28515625" bestFit="1" customWidth="1"/>
    <col min="9" max="9" width="13.140625" bestFit="1" customWidth="1"/>
    <col min="10" max="10" width="14.42578125" bestFit="1" customWidth="1"/>
    <col min="11" max="11" width="17.28515625" bestFit="1" customWidth="1"/>
    <col min="12" max="12" width="16.85546875" bestFit="1" customWidth="1"/>
    <col min="13" max="13" width="5.7109375" bestFit="1" customWidth="1"/>
    <col min="14" max="14" width="10.140625" bestFit="1" customWidth="1"/>
    <col min="15" max="15" width="25.42578125" bestFit="1" customWidth="1"/>
    <col min="16" max="16" width="23.28515625" bestFit="1" customWidth="1"/>
  </cols>
  <sheetData>
    <row r="2" spans="2:3" x14ac:dyDescent="0.25">
      <c r="B2" t="s">
        <v>241</v>
      </c>
    </row>
    <row r="3" spans="2:3" x14ac:dyDescent="0.25">
      <c r="B3" s="55" t="s">
        <v>8</v>
      </c>
      <c r="C3" s="56">
        <v>2022</v>
      </c>
    </row>
    <row r="5" spans="2:3" x14ac:dyDescent="0.25">
      <c r="B5" s="55" t="s">
        <v>0</v>
      </c>
      <c r="C5" t="s">
        <v>240</v>
      </c>
    </row>
    <row r="6" spans="2:3" x14ac:dyDescent="0.25">
      <c r="B6" t="s">
        <v>5</v>
      </c>
      <c r="C6">
        <v>1</v>
      </c>
    </row>
    <row r="7" spans="2:3" x14ac:dyDescent="0.25">
      <c r="B7" t="s">
        <v>2</v>
      </c>
      <c r="C7">
        <v>2</v>
      </c>
    </row>
    <row r="8" spans="2:3" x14ac:dyDescent="0.25">
      <c r="B8" t="s">
        <v>7</v>
      </c>
      <c r="C8">
        <v>4</v>
      </c>
    </row>
    <row r="9" spans="2:3" x14ac:dyDescent="0.25">
      <c r="B9" t="s">
        <v>11</v>
      </c>
      <c r="C9">
        <v>2</v>
      </c>
    </row>
    <row r="10" spans="2:3" x14ac:dyDescent="0.25">
      <c r="B10" t="s">
        <v>4</v>
      </c>
      <c r="C10">
        <v>2</v>
      </c>
    </row>
    <row r="11" spans="2:3" x14ac:dyDescent="0.25">
      <c r="B11" t="s">
        <v>10</v>
      </c>
      <c r="C11">
        <v>1</v>
      </c>
    </row>
    <row r="12" spans="2:3" x14ac:dyDescent="0.25">
      <c r="B12" t="s">
        <v>1</v>
      </c>
      <c r="C12">
        <v>1</v>
      </c>
    </row>
    <row r="13" spans="2:3" x14ac:dyDescent="0.25">
      <c r="B13" t="s">
        <v>234</v>
      </c>
      <c r="C13">
        <v>13</v>
      </c>
    </row>
    <row r="22" spans="2:3" x14ac:dyDescent="0.25">
      <c r="B22" s="55" t="s">
        <v>8</v>
      </c>
      <c r="C22" t="s">
        <v>235</v>
      </c>
    </row>
    <row r="23" spans="2:3" x14ac:dyDescent="0.25">
      <c r="B23" s="55" t="s">
        <v>123</v>
      </c>
      <c r="C23" t="s">
        <v>130</v>
      </c>
    </row>
    <row r="25" spans="2:3" x14ac:dyDescent="0.25">
      <c r="B25" s="55" t="s">
        <v>114</v>
      </c>
      <c r="C25" t="s">
        <v>236</v>
      </c>
    </row>
    <row r="26" spans="2:3" x14ac:dyDescent="0.25">
      <c r="B26">
        <v>2</v>
      </c>
      <c r="C26" s="57">
        <v>0</v>
      </c>
    </row>
    <row r="27" spans="2:3" x14ac:dyDescent="0.25">
      <c r="B27">
        <v>3</v>
      </c>
      <c r="C27" s="57">
        <v>0.1111111111111111</v>
      </c>
    </row>
    <row r="28" spans="2:3" x14ac:dyDescent="0.25">
      <c r="B28">
        <v>4</v>
      </c>
      <c r="C28" s="57">
        <v>0.1</v>
      </c>
    </row>
    <row r="29" spans="2:3" x14ac:dyDescent="0.25">
      <c r="B29">
        <v>5</v>
      </c>
      <c r="C29" s="57">
        <v>1</v>
      </c>
    </row>
    <row r="30" spans="2:3" x14ac:dyDescent="0.25">
      <c r="B30" t="s">
        <v>234</v>
      </c>
      <c r="C30" s="57">
        <v>0.13793103448275862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99"/>
  <sheetViews>
    <sheetView workbookViewId="0">
      <selection activeCell="B7" sqref="B7"/>
    </sheetView>
  </sheetViews>
  <sheetFormatPr defaultRowHeight="15" x14ac:dyDescent="0.25"/>
  <cols>
    <col min="1" max="1" width="23.5703125" bestFit="1" customWidth="1"/>
    <col min="2" max="2" width="15.7109375" customWidth="1"/>
    <col min="3" max="3" width="16.42578125" bestFit="1" customWidth="1"/>
    <col min="4" max="4" width="11.42578125" bestFit="1" customWidth="1"/>
  </cols>
  <sheetData>
    <row r="1" spans="1:5" x14ac:dyDescent="0.25">
      <c r="A1">
        <v>19</v>
      </c>
      <c r="C1">
        <v>3</v>
      </c>
      <c r="D1">
        <v>3</v>
      </c>
      <c r="E1">
        <v>7</v>
      </c>
    </row>
    <row r="2" spans="1:5" x14ac:dyDescent="0.25">
      <c r="A2" t="str">
        <f>INDEX(List_Employees,A1,1)</f>
        <v xml:space="preserve">Elena Miriam Hillen </v>
      </c>
      <c r="C2" t="str">
        <f>INDEX(List_Departments,C1,1)</f>
        <v>Customer Support</v>
      </c>
      <c r="D2" t="str">
        <f>INDEX(D4:D8,D1,1)</f>
        <v>Los Angeles</v>
      </c>
      <c r="E2">
        <f>INDEX(List_Year,E1,1)</f>
        <v>2006</v>
      </c>
    </row>
    <row r="3" spans="1:5" ht="30" x14ac:dyDescent="0.25">
      <c r="A3" s="2" t="s">
        <v>9</v>
      </c>
      <c r="B3" s="2" t="s">
        <v>116</v>
      </c>
      <c r="C3" s="2" t="s">
        <v>125</v>
      </c>
      <c r="D3" s="2" t="s">
        <v>129</v>
      </c>
      <c r="E3" s="2" t="s">
        <v>8</v>
      </c>
    </row>
    <row r="4" spans="1:5" x14ac:dyDescent="0.25">
      <c r="A4" t="s">
        <v>79</v>
      </c>
      <c r="B4" t="s">
        <v>117</v>
      </c>
      <c r="C4" s="1" t="s">
        <v>5</v>
      </c>
      <c r="D4" t="s">
        <v>124</v>
      </c>
      <c r="E4">
        <v>2000</v>
      </c>
    </row>
    <row r="5" spans="1:5" x14ac:dyDescent="0.25">
      <c r="A5" t="s">
        <v>80</v>
      </c>
      <c r="B5" t="s">
        <v>118</v>
      </c>
      <c r="C5" s="1" t="s">
        <v>2</v>
      </c>
      <c r="D5" t="s">
        <v>130</v>
      </c>
      <c r="E5">
        <v>2001</v>
      </c>
    </row>
    <row r="6" spans="1:5" x14ac:dyDescent="0.25">
      <c r="A6" t="s">
        <v>58</v>
      </c>
      <c r="B6" t="s">
        <v>119</v>
      </c>
      <c r="C6" s="1" t="s">
        <v>6</v>
      </c>
      <c r="D6" t="s">
        <v>131</v>
      </c>
      <c r="E6">
        <v>2002</v>
      </c>
    </row>
    <row r="7" spans="1:5" x14ac:dyDescent="0.25">
      <c r="A7" t="s">
        <v>107</v>
      </c>
      <c r="B7" t="s">
        <v>120</v>
      </c>
      <c r="C7" s="1" t="s">
        <v>3</v>
      </c>
      <c r="D7" t="s">
        <v>132</v>
      </c>
      <c r="E7">
        <v>2003</v>
      </c>
    </row>
    <row r="8" spans="1:5" x14ac:dyDescent="0.25">
      <c r="A8" t="s">
        <v>73</v>
      </c>
      <c r="C8" s="1" t="s">
        <v>7</v>
      </c>
      <c r="D8" t="s">
        <v>133</v>
      </c>
      <c r="E8">
        <v>2004</v>
      </c>
    </row>
    <row r="9" spans="1:5" x14ac:dyDescent="0.25">
      <c r="A9" t="s">
        <v>103</v>
      </c>
      <c r="C9" s="1" t="s">
        <v>11</v>
      </c>
      <c r="E9">
        <v>2005</v>
      </c>
    </row>
    <row r="10" spans="1:5" x14ac:dyDescent="0.25">
      <c r="A10" t="s">
        <v>98</v>
      </c>
      <c r="C10" s="1" t="s">
        <v>4</v>
      </c>
      <c r="E10">
        <v>2006</v>
      </c>
    </row>
    <row r="11" spans="1:5" x14ac:dyDescent="0.25">
      <c r="A11" t="s">
        <v>43</v>
      </c>
      <c r="C11" s="1" t="s">
        <v>10</v>
      </c>
      <c r="E11">
        <v>2007</v>
      </c>
    </row>
    <row r="12" spans="1:5" x14ac:dyDescent="0.25">
      <c r="A12" t="s">
        <v>45</v>
      </c>
      <c r="C12" s="1" t="s">
        <v>1</v>
      </c>
      <c r="E12">
        <v>2008</v>
      </c>
    </row>
    <row r="13" spans="1:5" x14ac:dyDescent="0.25">
      <c r="A13" t="s">
        <v>113</v>
      </c>
    </row>
    <row r="14" spans="1:5" x14ac:dyDescent="0.25">
      <c r="A14" t="s">
        <v>85</v>
      </c>
    </row>
    <row r="15" spans="1:5" x14ac:dyDescent="0.25">
      <c r="A15" t="s">
        <v>54</v>
      </c>
    </row>
    <row r="16" spans="1:5" x14ac:dyDescent="0.25">
      <c r="A16" t="s">
        <v>75</v>
      </c>
    </row>
    <row r="17" spans="1:1" x14ac:dyDescent="0.25">
      <c r="A17" t="s">
        <v>21</v>
      </c>
    </row>
    <row r="18" spans="1:1" x14ac:dyDescent="0.25">
      <c r="A18" t="s">
        <v>77</v>
      </c>
    </row>
    <row r="19" spans="1:1" x14ac:dyDescent="0.25">
      <c r="A19" t="s">
        <v>90</v>
      </c>
    </row>
    <row r="20" spans="1:1" x14ac:dyDescent="0.25">
      <c r="A20" t="s">
        <v>63</v>
      </c>
    </row>
    <row r="21" spans="1:1" x14ac:dyDescent="0.25">
      <c r="A21" t="s">
        <v>34</v>
      </c>
    </row>
    <row r="22" spans="1:1" x14ac:dyDescent="0.25">
      <c r="A22" t="s">
        <v>71</v>
      </c>
    </row>
    <row r="23" spans="1:1" x14ac:dyDescent="0.25">
      <c r="A23" t="s">
        <v>104</v>
      </c>
    </row>
    <row r="24" spans="1:1" x14ac:dyDescent="0.25">
      <c r="A24" t="s">
        <v>95</v>
      </c>
    </row>
    <row r="25" spans="1:1" x14ac:dyDescent="0.25">
      <c r="A25" t="s">
        <v>26</v>
      </c>
    </row>
    <row r="26" spans="1:1" x14ac:dyDescent="0.25">
      <c r="A26" t="s">
        <v>78</v>
      </c>
    </row>
    <row r="27" spans="1:1" x14ac:dyDescent="0.25">
      <c r="A27" t="s">
        <v>110</v>
      </c>
    </row>
    <row r="28" spans="1:1" x14ac:dyDescent="0.25">
      <c r="A28" t="s">
        <v>61</v>
      </c>
    </row>
    <row r="29" spans="1:1" x14ac:dyDescent="0.25">
      <c r="A29" t="s">
        <v>96</v>
      </c>
    </row>
    <row r="30" spans="1:1" x14ac:dyDescent="0.25">
      <c r="A30" t="s">
        <v>37</v>
      </c>
    </row>
    <row r="31" spans="1:1" x14ac:dyDescent="0.25">
      <c r="A31" t="s">
        <v>57</v>
      </c>
    </row>
    <row r="32" spans="1:1" x14ac:dyDescent="0.25">
      <c r="A32" t="s">
        <v>93</v>
      </c>
    </row>
    <row r="33" spans="1:1" x14ac:dyDescent="0.25">
      <c r="A33" t="s">
        <v>50</v>
      </c>
    </row>
    <row r="34" spans="1:1" x14ac:dyDescent="0.25">
      <c r="A34" t="s">
        <v>38</v>
      </c>
    </row>
    <row r="35" spans="1:1" x14ac:dyDescent="0.25">
      <c r="A35" t="s">
        <v>89</v>
      </c>
    </row>
    <row r="36" spans="1:1" x14ac:dyDescent="0.25">
      <c r="A36" t="s">
        <v>47</v>
      </c>
    </row>
    <row r="37" spans="1:1" x14ac:dyDescent="0.25">
      <c r="A37" t="s">
        <v>99</v>
      </c>
    </row>
    <row r="38" spans="1:1" x14ac:dyDescent="0.25">
      <c r="A38" t="s">
        <v>53</v>
      </c>
    </row>
    <row r="39" spans="1:1" x14ac:dyDescent="0.25">
      <c r="A39" t="s">
        <v>25</v>
      </c>
    </row>
    <row r="40" spans="1:1" x14ac:dyDescent="0.25">
      <c r="A40" t="s">
        <v>60</v>
      </c>
    </row>
    <row r="41" spans="1:1" x14ac:dyDescent="0.25">
      <c r="A41" t="s">
        <v>69</v>
      </c>
    </row>
    <row r="42" spans="1:1" x14ac:dyDescent="0.25">
      <c r="A42" t="s">
        <v>94</v>
      </c>
    </row>
    <row r="43" spans="1:1" x14ac:dyDescent="0.25">
      <c r="A43" t="s">
        <v>17</v>
      </c>
    </row>
    <row r="44" spans="1:1" x14ac:dyDescent="0.25">
      <c r="A44" t="s">
        <v>31</v>
      </c>
    </row>
    <row r="45" spans="1:1" x14ac:dyDescent="0.25">
      <c r="A45" t="s">
        <v>106</v>
      </c>
    </row>
    <row r="46" spans="1:1" x14ac:dyDescent="0.25">
      <c r="A46" t="s">
        <v>23</v>
      </c>
    </row>
    <row r="47" spans="1:1" x14ac:dyDescent="0.25">
      <c r="A47" t="s">
        <v>68</v>
      </c>
    </row>
    <row r="48" spans="1:1" x14ac:dyDescent="0.25">
      <c r="A48" t="s">
        <v>29</v>
      </c>
    </row>
    <row r="49" spans="1:1" x14ac:dyDescent="0.25">
      <c r="A49" t="s">
        <v>87</v>
      </c>
    </row>
    <row r="50" spans="1:1" x14ac:dyDescent="0.25">
      <c r="A50" t="s">
        <v>108</v>
      </c>
    </row>
    <row r="51" spans="1:1" x14ac:dyDescent="0.25">
      <c r="A51" t="s">
        <v>48</v>
      </c>
    </row>
    <row r="52" spans="1:1" x14ac:dyDescent="0.25">
      <c r="A52" t="s">
        <v>101</v>
      </c>
    </row>
    <row r="53" spans="1:1" x14ac:dyDescent="0.25">
      <c r="A53" t="s">
        <v>67</v>
      </c>
    </row>
    <row r="54" spans="1:1" x14ac:dyDescent="0.25">
      <c r="A54" t="s">
        <v>105</v>
      </c>
    </row>
    <row r="55" spans="1:1" x14ac:dyDescent="0.25">
      <c r="A55" t="s">
        <v>35</v>
      </c>
    </row>
    <row r="56" spans="1:1" x14ac:dyDescent="0.25">
      <c r="A56" t="s">
        <v>46</v>
      </c>
    </row>
    <row r="57" spans="1:1" x14ac:dyDescent="0.25">
      <c r="A57" t="s">
        <v>74</v>
      </c>
    </row>
    <row r="58" spans="1:1" x14ac:dyDescent="0.25">
      <c r="A58" t="s">
        <v>76</v>
      </c>
    </row>
    <row r="59" spans="1:1" x14ac:dyDescent="0.25">
      <c r="A59" t="s">
        <v>91</v>
      </c>
    </row>
    <row r="60" spans="1:1" x14ac:dyDescent="0.25">
      <c r="A60" t="s">
        <v>84</v>
      </c>
    </row>
    <row r="61" spans="1:1" x14ac:dyDescent="0.25">
      <c r="A61" t="s">
        <v>52</v>
      </c>
    </row>
    <row r="62" spans="1:1" x14ac:dyDescent="0.25">
      <c r="A62" t="s">
        <v>22</v>
      </c>
    </row>
    <row r="63" spans="1:1" x14ac:dyDescent="0.25">
      <c r="A63" t="s">
        <v>62</v>
      </c>
    </row>
    <row r="64" spans="1:1" x14ac:dyDescent="0.25">
      <c r="A64" t="s">
        <v>86</v>
      </c>
    </row>
    <row r="65" spans="1:1" x14ac:dyDescent="0.25">
      <c r="A65" t="s">
        <v>83</v>
      </c>
    </row>
    <row r="66" spans="1:1" x14ac:dyDescent="0.25">
      <c r="A66" t="s">
        <v>27</v>
      </c>
    </row>
    <row r="67" spans="1:1" x14ac:dyDescent="0.25">
      <c r="A67" t="s">
        <v>51</v>
      </c>
    </row>
    <row r="68" spans="1:1" x14ac:dyDescent="0.25">
      <c r="A68" t="s">
        <v>41</v>
      </c>
    </row>
    <row r="69" spans="1:1" x14ac:dyDescent="0.25">
      <c r="A69" t="s">
        <v>66</v>
      </c>
    </row>
    <row r="70" spans="1:1" x14ac:dyDescent="0.25">
      <c r="A70" t="s">
        <v>97</v>
      </c>
    </row>
    <row r="71" spans="1:1" x14ac:dyDescent="0.25">
      <c r="A71" t="s">
        <v>81</v>
      </c>
    </row>
    <row r="72" spans="1:1" x14ac:dyDescent="0.25">
      <c r="A72" t="s">
        <v>65</v>
      </c>
    </row>
    <row r="73" spans="1:1" x14ac:dyDescent="0.25">
      <c r="A73" t="s">
        <v>111</v>
      </c>
    </row>
    <row r="74" spans="1:1" x14ac:dyDescent="0.25">
      <c r="A74" t="s">
        <v>59</v>
      </c>
    </row>
    <row r="75" spans="1:1" x14ac:dyDescent="0.25">
      <c r="A75" t="s">
        <v>72</v>
      </c>
    </row>
    <row r="76" spans="1:1" x14ac:dyDescent="0.25">
      <c r="A76" t="s">
        <v>55</v>
      </c>
    </row>
    <row r="77" spans="1:1" x14ac:dyDescent="0.25">
      <c r="A77" t="s">
        <v>64</v>
      </c>
    </row>
    <row r="78" spans="1:1" x14ac:dyDescent="0.25">
      <c r="A78" t="s">
        <v>32</v>
      </c>
    </row>
    <row r="79" spans="1:1" x14ac:dyDescent="0.25">
      <c r="A79" t="s">
        <v>82</v>
      </c>
    </row>
    <row r="80" spans="1:1" x14ac:dyDescent="0.25">
      <c r="A80" t="s">
        <v>20</v>
      </c>
    </row>
    <row r="81" spans="1:1" x14ac:dyDescent="0.25">
      <c r="A81" t="s">
        <v>56</v>
      </c>
    </row>
    <row r="82" spans="1:1" x14ac:dyDescent="0.25">
      <c r="A82" t="s">
        <v>92</v>
      </c>
    </row>
    <row r="83" spans="1:1" x14ac:dyDescent="0.25">
      <c r="A83" t="s">
        <v>19</v>
      </c>
    </row>
    <row r="84" spans="1:1" x14ac:dyDescent="0.25">
      <c r="A84" t="s">
        <v>30</v>
      </c>
    </row>
    <row r="85" spans="1:1" x14ac:dyDescent="0.25">
      <c r="A85" t="s">
        <v>112</v>
      </c>
    </row>
    <row r="86" spans="1:1" x14ac:dyDescent="0.25">
      <c r="A86" t="s">
        <v>100</v>
      </c>
    </row>
    <row r="87" spans="1:1" x14ac:dyDescent="0.25">
      <c r="A87" t="s">
        <v>24</v>
      </c>
    </row>
    <row r="88" spans="1:1" x14ac:dyDescent="0.25">
      <c r="A88" t="s">
        <v>36</v>
      </c>
    </row>
    <row r="89" spans="1:1" x14ac:dyDescent="0.25">
      <c r="A89" t="s">
        <v>40</v>
      </c>
    </row>
    <row r="90" spans="1:1" x14ac:dyDescent="0.25">
      <c r="A90" t="s">
        <v>28</v>
      </c>
    </row>
    <row r="91" spans="1:1" x14ac:dyDescent="0.25">
      <c r="A91" t="s">
        <v>70</v>
      </c>
    </row>
    <row r="92" spans="1:1" x14ac:dyDescent="0.25">
      <c r="A92" t="s">
        <v>88</v>
      </c>
    </row>
    <row r="93" spans="1:1" x14ac:dyDescent="0.25">
      <c r="A93" t="s">
        <v>44</v>
      </c>
    </row>
    <row r="94" spans="1:1" x14ac:dyDescent="0.25">
      <c r="A94" t="s">
        <v>102</v>
      </c>
    </row>
    <row r="95" spans="1:1" x14ac:dyDescent="0.25">
      <c r="A95" t="s">
        <v>39</v>
      </c>
    </row>
    <row r="96" spans="1:1" x14ac:dyDescent="0.25">
      <c r="A96" t="s">
        <v>109</v>
      </c>
    </row>
    <row r="97" spans="1:1" x14ac:dyDescent="0.25">
      <c r="A97" t="s">
        <v>49</v>
      </c>
    </row>
    <row r="98" spans="1:1" x14ac:dyDescent="0.25">
      <c r="A98" t="s">
        <v>33</v>
      </c>
    </row>
    <row r="99" spans="1:1" x14ac:dyDescent="0.25">
      <c r="A99" t="s">
        <v>42</v>
      </c>
    </row>
  </sheetData>
  <sortState xmlns:xlrd2="http://schemas.microsoft.com/office/spreadsheetml/2017/richdata2" ref="A2:A405">
    <sortCondition ref="A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workbookViewId="0">
      <selection activeCell="D9" sqref="D9"/>
    </sheetView>
  </sheetViews>
  <sheetFormatPr defaultRowHeight="15" x14ac:dyDescent="0.25"/>
  <cols>
    <col min="1" max="1" width="23.5703125" bestFit="1" customWidth="1"/>
    <col min="2" max="2" width="17.85546875" bestFit="1" customWidth="1"/>
    <col min="3" max="3" width="15.28515625" bestFit="1" customWidth="1"/>
  </cols>
  <sheetData>
    <row r="1" spans="1:3" ht="18" x14ac:dyDescent="0.25">
      <c r="A1" s="32" t="s">
        <v>210</v>
      </c>
      <c r="B1" s="32"/>
      <c r="C1" s="24"/>
    </row>
    <row r="2" spans="1:3" x14ac:dyDescent="0.25">
      <c r="A2" s="58" t="s">
        <v>211</v>
      </c>
      <c r="B2" s="58"/>
      <c r="C2" s="58"/>
    </row>
    <row r="3" spans="1:3" x14ac:dyDescent="0.25">
      <c r="A3" s="23" t="s">
        <v>157</v>
      </c>
      <c r="B3" s="23"/>
      <c r="C3" s="24"/>
    </row>
    <row r="4" spans="1:3" x14ac:dyDescent="0.25">
      <c r="A4" s="23"/>
      <c r="B4" s="23"/>
      <c r="C4" s="24"/>
    </row>
    <row r="5" spans="1:3" x14ac:dyDescent="0.25">
      <c r="A5" s="23"/>
      <c r="B5" s="23"/>
      <c r="C5" s="24"/>
    </row>
    <row r="6" spans="1:3" x14ac:dyDescent="0.25">
      <c r="A6" s="36" t="s">
        <v>212</v>
      </c>
      <c r="B6" s="36" t="s">
        <v>174</v>
      </c>
      <c r="C6" s="37" t="s">
        <v>210</v>
      </c>
    </row>
    <row r="7" spans="1:3" x14ac:dyDescent="0.25">
      <c r="A7" s="35"/>
      <c r="B7" s="35"/>
      <c r="C7" s="38" t="e">
        <f>A7/B7</f>
        <v>#DIV/0!</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workbookViewId="0">
      <selection activeCell="F6" sqref="F6"/>
    </sheetView>
  </sheetViews>
  <sheetFormatPr defaultRowHeight="15" x14ac:dyDescent="0.25"/>
  <cols>
    <col min="1" max="1" width="26.42578125" bestFit="1" customWidth="1"/>
    <col min="2" max="2" width="11" bestFit="1" customWidth="1"/>
    <col min="3" max="3" width="23.85546875" bestFit="1" customWidth="1"/>
    <col min="4" max="4" width="18.140625" bestFit="1" customWidth="1"/>
    <col min="5" max="5" width="16.140625" bestFit="1" customWidth="1"/>
    <col min="6" max="6" width="8.5703125" bestFit="1" customWidth="1"/>
  </cols>
  <sheetData>
    <row r="1" spans="1:6" ht="18" x14ac:dyDescent="0.25">
      <c r="A1" s="32" t="s">
        <v>213</v>
      </c>
      <c r="B1" s="39"/>
      <c r="C1" s="24"/>
      <c r="D1" s="24"/>
      <c r="E1" s="24"/>
      <c r="F1" s="24"/>
    </row>
    <row r="2" spans="1:6" ht="48" customHeight="1" x14ac:dyDescent="0.25">
      <c r="A2" s="59" t="s">
        <v>220</v>
      </c>
      <c r="B2" s="59"/>
      <c r="C2" s="59"/>
      <c r="D2" s="59"/>
      <c r="E2" s="59"/>
      <c r="F2" s="59"/>
    </row>
    <row r="3" spans="1:6" ht="15.75" x14ac:dyDescent="0.25">
      <c r="A3" s="40"/>
      <c r="B3" s="41"/>
      <c r="C3" s="42"/>
      <c r="D3" s="42"/>
      <c r="E3" s="42"/>
      <c r="F3" s="42"/>
    </row>
    <row r="4" spans="1:6" ht="15.75" x14ac:dyDescent="0.25">
      <c r="A4" s="43"/>
      <c r="B4" s="42" t="s">
        <v>214</v>
      </c>
      <c r="C4" s="42" t="s">
        <v>215</v>
      </c>
      <c r="D4" s="42" t="s">
        <v>216</v>
      </c>
      <c r="E4" s="42" t="s">
        <v>217</v>
      </c>
      <c r="F4" s="42" t="s">
        <v>218</v>
      </c>
    </row>
    <row r="5" spans="1:6" x14ac:dyDescent="0.25">
      <c r="A5" s="23"/>
      <c r="B5" s="41"/>
      <c r="C5" s="24"/>
      <c r="D5" s="24"/>
      <c r="E5" s="24"/>
      <c r="F5" s="24"/>
    </row>
    <row r="6" spans="1:6" x14ac:dyDescent="0.25">
      <c r="A6" s="23" t="s">
        <v>189</v>
      </c>
      <c r="B6" s="41" t="s">
        <v>219</v>
      </c>
      <c r="C6" s="24" t="s">
        <v>219</v>
      </c>
      <c r="D6" s="24" t="s">
        <v>219</v>
      </c>
      <c r="E6" s="24" t="s">
        <v>219</v>
      </c>
      <c r="F6" s="24" t="e">
        <f>SUM(B6:E6)/SUM(D6:E6)</f>
        <v>#DIV/0!</v>
      </c>
    </row>
    <row r="7" spans="1:6" x14ac:dyDescent="0.25">
      <c r="A7" s="23" t="s">
        <v>190</v>
      </c>
      <c r="B7" s="41"/>
      <c r="C7" s="24"/>
      <c r="D7" s="24"/>
      <c r="E7" s="24"/>
      <c r="F7" s="24" t="e">
        <f t="shared" ref="F7:F17" si="0">SUM(B7:E7)/SUM(D7:E7)</f>
        <v>#DIV/0!</v>
      </c>
    </row>
    <row r="8" spans="1:6" x14ac:dyDescent="0.25">
      <c r="A8" s="23" t="s">
        <v>191</v>
      </c>
      <c r="B8" s="41"/>
      <c r="C8" s="24"/>
      <c r="D8" s="24"/>
      <c r="E8" s="24"/>
      <c r="F8" s="24" t="e">
        <f t="shared" si="0"/>
        <v>#DIV/0!</v>
      </c>
    </row>
    <row r="9" spans="1:6" x14ac:dyDescent="0.25">
      <c r="A9" s="23" t="s">
        <v>192</v>
      </c>
      <c r="B9" s="41"/>
      <c r="C9" s="24"/>
      <c r="D9" s="24"/>
      <c r="E9" s="24"/>
      <c r="F9" s="24" t="e">
        <f t="shared" si="0"/>
        <v>#DIV/0!</v>
      </c>
    </row>
    <row r="10" spans="1:6" x14ac:dyDescent="0.25">
      <c r="A10" s="23" t="s">
        <v>193</v>
      </c>
      <c r="B10" s="41"/>
      <c r="C10" s="24"/>
      <c r="D10" s="24"/>
      <c r="E10" s="44"/>
      <c r="F10" s="24" t="e">
        <f t="shared" si="0"/>
        <v>#DIV/0!</v>
      </c>
    </row>
    <row r="11" spans="1:6" x14ac:dyDescent="0.25">
      <c r="A11" s="23" t="s">
        <v>194</v>
      </c>
      <c r="B11" s="41"/>
      <c r="C11" s="24"/>
      <c r="D11" s="24"/>
      <c r="E11" s="44"/>
      <c r="F11" s="24" t="e">
        <f t="shared" si="0"/>
        <v>#DIV/0!</v>
      </c>
    </row>
    <row r="12" spans="1:6" x14ac:dyDescent="0.25">
      <c r="A12" s="23" t="s">
        <v>195</v>
      </c>
      <c r="B12" s="41"/>
      <c r="C12" s="24"/>
      <c r="D12" s="24"/>
      <c r="E12" s="44"/>
      <c r="F12" s="24" t="e">
        <f t="shared" si="0"/>
        <v>#DIV/0!</v>
      </c>
    </row>
    <row r="13" spans="1:6" x14ac:dyDescent="0.25">
      <c r="A13" s="23" t="s">
        <v>196</v>
      </c>
      <c r="B13" s="41"/>
      <c r="C13" s="24"/>
      <c r="D13" s="24"/>
      <c r="E13" s="44"/>
      <c r="F13" s="24" t="e">
        <f t="shared" si="0"/>
        <v>#DIV/0!</v>
      </c>
    </row>
    <row r="14" spans="1:6" x14ac:dyDescent="0.25">
      <c r="A14" s="23" t="s">
        <v>197</v>
      </c>
      <c r="B14" s="41"/>
      <c r="C14" s="24"/>
      <c r="D14" s="24"/>
      <c r="E14" s="44"/>
      <c r="F14" s="24" t="e">
        <f t="shared" si="0"/>
        <v>#DIV/0!</v>
      </c>
    </row>
    <row r="15" spans="1:6" x14ac:dyDescent="0.25">
      <c r="A15" s="23" t="s">
        <v>198</v>
      </c>
      <c r="B15" s="41"/>
      <c r="C15" s="24"/>
      <c r="D15" s="24"/>
      <c r="E15" s="44"/>
      <c r="F15" s="24" t="e">
        <f t="shared" si="0"/>
        <v>#DIV/0!</v>
      </c>
    </row>
    <row r="16" spans="1:6" x14ac:dyDescent="0.25">
      <c r="A16" s="23" t="s">
        <v>199</v>
      </c>
      <c r="B16" s="41"/>
      <c r="C16" s="24"/>
      <c r="D16" s="24"/>
      <c r="E16" s="44"/>
      <c r="F16" s="24" t="e">
        <f t="shared" si="0"/>
        <v>#DIV/0!</v>
      </c>
    </row>
    <row r="17" spans="1:6" x14ac:dyDescent="0.25">
      <c r="A17" s="23" t="s">
        <v>200</v>
      </c>
      <c r="B17" s="41"/>
      <c r="C17" s="24"/>
      <c r="D17" s="24"/>
      <c r="E17" s="44"/>
      <c r="F17" s="24" t="e">
        <f t="shared" si="0"/>
        <v>#DIV/0!</v>
      </c>
    </row>
    <row r="18" spans="1:6" x14ac:dyDescent="0.25">
      <c r="A18" s="23"/>
      <c r="B18" s="41"/>
      <c r="C18" s="24"/>
      <c r="D18" s="24"/>
      <c r="E18" s="44"/>
      <c r="F18" s="24"/>
    </row>
    <row r="19" spans="1:6" x14ac:dyDescent="0.25">
      <c r="B19" s="41"/>
      <c r="C19" s="24"/>
      <c r="D19" s="24"/>
      <c r="E19" s="44"/>
      <c r="F19" s="24"/>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zoomScale="80" zoomScaleNormal="80" workbookViewId="0">
      <selection activeCell="G21" sqref="G21"/>
    </sheetView>
  </sheetViews>
  <sheetFormatPr defaultRowHeight="15" x14ac:dyDescent="0.25"/>
  <cols>
    <col min="1" max="1" width="57.7109375" customWidth="1"/>
    <col min="2" max="4" width="13.28515625" customWidth="1"/>
  </cols>
  <sheetData>
    <row r="1" spans="1:4" ht="15.75" x14ac:dyDescent="0.25">
      <c r="A1" s="6" t="s">
        <v>155</v>
      </c>
      <c r="B1" s="7"/>
      <c r="C1" s="8"/>
      <c r="D1" s="8"/>
    </row>
    <row r="2" spans="1:4" ht="116.25" customHeight="1" x14ac:dyDescent="0.25">
      <c r="A2" s="60" t="s">
        <v>156</v>
      </c>
      <c r="B2" s="60"/>
      <c r="C2" s="60"/>
      <c r="D2" s="60"/>
    </row>
    <row r="3" spans="1:4" ht="15.75" x14ac:dyDescent="0.25">
      <c r="A3" s="9" t="s">
        <v>157</v>
      </c>
      <c r="B3" s="7"/>
      <c r="C3" s="8"/>
      <c r="D3" s="8"/>
    </row>
    <row r="4" spans="1:4" ht="15.75" x14ac:dyDescent="0.25">
      <c r="A4" s="10"/>
      <c r="B4" s="11"/>
      <c r="C4" s="12"/>
      <c r="D4" s="12"/>
    </row>
    <row r="5" spans="1:4" x14ac:dyDescent="0.25">
      <c r="A5" s="13"/>
      <c r="B5" s="14" t="s">
        <v>158</v>
      </c>
      <c r="C5" s="14" t="s">
        <v>159</v>
      </c>
      <c r="D5" s="14" t="s">
        <v>16</v>
      </c>
    </row>
    <row r="6" spans="1:4" x14ac:dyDescent="0.25">
      <c r="A6" s="13" t="s">
        <v>160</v>
      </c>
      <c r="B6" s="14"/>
      <c r="C6" s="15"/>
      <c r="D6" s="15"/>
    </row>
    <row r="7" spans="1:4" x14ac:dyDescent="0.25">
      <c r="A7" s="16" t="s">
        <v>161</v>
      </c>
      <c r="B7" s="7"/>
      <c r="C7" s="8"/>
      <c r="D7" s="8">
        <f>B7*C7</f>
        <v>0</v>
      </c>
    </row>
    <row r="8" spans="1:4" x14ac:dyDescent="0.25">
      <c r="A8" s="16" t="s">
        <v>162</v>
      </c>
      <c r="B8" s="7"/>
      <c r="C8" s="8"/>
      <c r="D8" s="8">
        <f>B8*C8</f>
        <v>0</v>
      </c>
    </row>
    <row r="9" spans="1:4" x14ac:dyDescent="0.25">
      <c r="A9" s="13" t="s">
        <v>163</v>
      </c>
      <c r="B9" s="14"/>
      <c r="C9" s="15"/>
      <c r="D9" s="18">
        <f>SUM(D6:D8)</f>
        <v>0</v>
      </c>
    </row>
    <row r="10" spans="1:4" x14ac:dyDescent="0.25">
      <c r="A10" s="16"/>
      <c r="B10" s="7"/>
      <c r="C10" s="8"/>
      <c r="D10" s="8"/>
    </row>
    <row r="11" spans="1:4" x14ac:dyDescent="0.25">
      <c r="A11" s="13" t="s">
        <v>164</v>
      </c>
      <c r="B11" s="14"/>
      <c r="C11" s="15"/>
      <c r="D11" s="15"/>
    </row>
    <row r="12" spans="1:4" x14ac:dyDescent="0.25">
      <c r="A12" s="16" t="s">
        <v>165</v>
      </c>
      <c r="B12" s="7"/>
      <c r="C12" s="8"/>
      <c r="D12" s="8">
        <f>B12*C12</f>
        <v>0</v>
      </c>
    </row>
    <row r="13" spans="1:4" x14ac:dyDescent="0.25">
      <c r="A13" s="16" t="s">
        <v>162</v>
      </c>
      <c r="B13" s="7"/>
      <c r="C13" s="8"/>
      <c r="D13" s="8">
        <f>B13*C13</f>
        <v>0</v>
      </c>
    </row>
    <row r="14" spans="1:4" x14ac:dyDescent="0.25">
      <c r="A14" s="13" t="s">
        <v>166</v>
      </c>
      <c r="B14" s="14"/>
      <c r="C14" s="15"/>
      <c r="D14" s="18">
        <f>SUM(D11:D13)</f>
        <v>0</v>
      </c>
    </row>
    <row r="15" spans="1:4" x14ac:dyDescent="0.25">
      <c r="A15" s="16"/>
      <c r="B15" s="7"/>
      <c r="C15" s="8"/>
      <c r="D15" s="8"/>
    </row>
    <row r="16" spans="1:4" x14ac:dyDescent="0.25">
      <c r="A16" s="13" t="s">
        <v>167</v>
      </c>
      <c r="B16" s="14"/>
      <c r="C16" s="15"/>
      <c r="D16" s="15"/>
    </row>
    <row r="17" spans="1:4" x14ac:dyDescent="0.25">
      <c r="A17" s="16" t="s">
        <v>168</v>
      </c>
      <c r="B17" s="7"/>
      <c r="C17" s="8"/>
      <c r="D17" s="8">
        <f>B17*C17</f>
        <v>0</v>
      </c>
    </row>
    <row r="18" spans="1:4" x14ac:dyDescent="0.25">
      <c r="A18" s="16" t="s">
        <v>169</v>
      </c>
      <c r="B18" s="7"/>
      <c r="C18" s="8"/>
      <c r="D18" s="8">
        <f t="shared" ref="D18:D21" si="0">B18*C18</f>
        <v>0</v>
      </c>
    </row>
    <row r="19" spans="1:4" x14ac:dyDescent="0.25">
      <c r="A19" s="16" t="s">
        <v>170</v>
      </c>
      <c r="B19" s="7"/>
      <c r="C19" s="8"/>
      <c r="D19" s="8">
        <f t="shared" si="0"/>
        <v>0</v>
      </c>
    </row>
    <row r="20" spans="1:4" x14ac:dyDescent="0.25">
      <c r="A20" s="16" t="s">
        <v>171</v>
      </c>
      <c r="B20" s="7"/>
      <c r="C20" s="8"/>
      <c r="D20" s="8">
        <f t="shared" si="0"/>
        <v>0</v>
      </c>
    </row>
    <row r="21" spans="1:4" x14ac:dyDescent="0.25">
      <c r="A21" s="16" t="s">
        <v>172</v>
      </c>
      <c r="B21" s="7"/>
      <c r="C21" s="8"/>
      <c r="D21" s="8">
        <f t="shared" si="0"/>
        <v>0</v>
      </c>
    </row>
    <row r="22" spans="1:4" x14ac:dyDescent="0.25">
      <c r="A22" s="13" t="s">
        <v>173</v>
      </c>
      <c r="B22" s="14"/>
      <c r="C22" s="15"/>
      <c r="D22" s="18">
        <f>SUM(D16:D21)</f>
        <v>0</v>
      </c>
    </row>
    <row r="23" spans="1:4" x14ac:dyDescent="0.25">
      <c r="A23" s="13"/>
      <c r="B23" s="14"/>
      <c r="C23" s="15"/>
      <c r="D23" s="15"/>
    </row>
    <row r="24" spans="1:4" x14ac:dyDescent="0.25">
      <c r="A24" s="13" t="s">
        <v>174</v>
      </c>
      <c r="B24" s="14"/>
      <c r="C24" s="15"/>
      <c r="D24" s="19"/>
    </row>
    <row r="25" spans="1:4" x14ac:dyDescent="0.25">
      <c r="A25" s="16"/>
      <c r="B25" s="7"/>
      <c r="C25" s="8"/>
      <c r="D25" s="8"/>
    </row>
    <row r="26" spans="1:4" ht="31.5" x14ac:dyDescent="0.25">
      <c r="A26" s="21" t="s">
        <v>175</v>
      </c>
      <c r="B26" s="17"/>
      <c r="C26" s="17"/>
      <c r="D26" s="20"/>
    </row>
  </sheetData>
  <mergeCells count="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opLeftCell="A30" workbookViewId="0">
      <selection activeCell="E35" sqref="E35"/>
    </sheetView>
  </sheetViews>
  <sheetFormatPr defaultRowHeight="15" x14ac:dyDescent="0.25"/>
  <cols>
    <col min="1" max="1" width="26" customWidth="1"/>
    <col min="2" max="2" width="17.7109375" bestFit="1" customWidth="1"/>
    <col min="3" max="3" width="18.85546875" bestFit="1" customWidth="1"/>
    <col min="4" max="4" width="19.5703125" bestFit="1" customWidth="1"/>
    <col min="5" max="5" width="13.28515625" bestFit="1" customWidth="1"/>
    <col min="6" max="6" width="14.7109375" bestFit="1" customWidth="1"/>
  </cols>
  <sheetData>
    <row r="1" spans="1:6" ht="15.75" x14ac:dyDescent="0.25">
      <c r="A1" s="22" t="s">
        <v>176</v>
      </c>
      <c r="B1" s="23"/>
      <c r="C1" s="23"/>
      <c r="D1" s="24"/>
      <c r="E1" s="25"/>
      <c r="F1" s="25"/>
    </row>
    <row r="2" spans="1:6" x14ac:dyDescent="0.25">
      <c r="A2" s="23" t="s">
        <v>177</v>
      </c>
      <c r="B2" s="23"/>
      <c r="C2" s="23"/>
      <c r="D2" s="24"/>
      <c r="E2" s="25"/>
      <c r="F2" s="25"/>
    </row>
    <row r="3" spans="1:6" x14ac:dyDescent="0.25">
      <c r="A3" s="23" t="s">
        <v>178</v>
      </c>
      <c r="B3" s="23"/>
      <c r="C3" s="23"/>
      <c r="D3" s="24"/>
      <c r="E3" s="25"/>
      <c r="F3" s="25"/>
    </row>
    <row r="4" spans="1:6" x14ac:dyDescent="0.25">
      <c r="A4" s="26"/>
      <c r="B4" s="26" t="s">
        <v>179</v>
      </c>
      <c r="C4" s="26" t="s">
        <v>180</v>
      </c>
      <c r="D4" s="26" t="s">
        <v>181</v>
      </c>
      <c r="E4" s="26" t="s">
        <v>180</v>
      </c>
      <c r="F4" s="26" t="s">
        <v>182</v>
      </c>
    </row>
    <row r="5" spans="1:6" x14ac:dyDescent="0.25">
      <c r="A5" s="27"/>
      <c r="B5" s="26" t="s">
        <v>183</v>
      </c>
      <c r="C5" s="26" t="s">
        <v>184</v>
      </c>
      <c r="D5" s="26" t="s">
        <v>185</v>
      </c>
      <c r="E5" s="26" t="s">
        <v>186</v>
      </c>
      <c r="F5" s="26" t="s">
        <v>159</v>
      </c>
    </row>
    <row r="6" spans="1:6" x14ac:dyDescent="0.25">
      <c r="A6" s="27"/>
      <c r="B6" s="26" t="s">
        <v>187</v>
      </c>
      <c r="C6" s="26"/>
      <c r="D6" s="26"/>
      <c r="E6" s="26" t="s">
        <v>188</v>
      </c>
      <c r="F6" s="27"/>
    </row>
    <row r="7" spans="1:6" x14ac:dyDescent="0.25">
      <c r="A7" s="27"/>
      <c r="B7" s="26"/>
      <c r="C7" s="26"/>
      <c r="D7" s="26"/>
      <c r="E7" s="26" t="s">
        <v>185</v>
      </c>
      <c r="F7" s="27"/>
    </row>
    <row r="8" spans="1:6" x14ac:dyDescent="0.25">
      <c r="A8" s="27"/>
      <c r="B8" s="26"/>
      <c r="C8" s="26"/>
      <c r="D8" s="26"/>
      <c r="E8" s="26"/>
      <c r="F8" s="27"/>
    </row>
    <row r="9" spans="1:6" x14ac:dyDescent="0.25">
      <c r="A9" s="25" t="s">
        <v>189</v>
      </c>
      <c r="B9" s="23"/>
      <c r="C9" s="23"/>
      <c r="D9" s="25"/>
      <c r="E9" s="25"/>
      <c r="F9" s="28" t="e">
        <f t="shared" ref="F9:F20" si="0">B9/E9</f>
        <v>#DIV/0!</v>
      </c>
    </row>
    <row r="10" spans="1:6" x14ac:dyDescent="0.25">
      <c r="A10" s="29" t="s">
        <v>190</v>
      </c>
      <c r="B10" s="29"/>
      <c r="C10" s="29"/>
      <c r="D10" s="24"/>
      <c r="E10" s="25"/>
      <c r="F10" s="28" t="e">
        <f t="shared" si="0"/>
        <v>#DIV/0!</v>
      </c>
    </row>
    <row r="11" spans="1:6" x14ac:dyDescent="0.25">
      <c r="A11" s="29" t="s">
        <v>191</v>
      </c>
      <c r="B11" s="29"/>
      <c r="C11" s="29"/>
      <c r="D11" s="24"/>
      <c r="E11" s="25"/>
      <c r="F11" s="28" t="e">
        <f t="shared" si="0"/>
        <v>#DIV/0!</v>
      </c>
    </row>
    <row r="12" spans="1:6" x14ac:dyDescent="0.25">
      <c r="A12" s="29" t="s">
        <v>192</v>
      </c>
      <c r="B12" s="29"/>
      <c r="C12" s="29"/>
      <c r="D12" s="24"/>
      <c r="E12" s="25"/>
      <c r="F12" s="28" t="e">
        <f t="shared" si="0"/>
        <v>#DIV/0!</v>
      </c>
    </row>
    <row r="13" spans="1:6" x14ac:dyDescent="0.25">
      <c r="A13" s="29" t="s">
        <v>193</v>
      </c>
      <c r="B13" s="29"/>
      <c r="C13" s="29"/>
      <c r="D13" s="24"/>
      <c r="E13" s="25"/>
      <c r="F13" s="28" t="e">
        <f t="shared" si="0"/>
        <v>#DIV/0!</v>
      </c>
    </row>
    <row r="14" spans="1:6" x14ac:dyDescent="0.25">
      <c r="A14" s="29" t="s">
        <v>194</v>
      </c>
      <c r="B14" s="29"/>
      <c r="C14" s="29"/>
      <c r="D14" s="24"/>
      <c r="E14" s="25"/>
      <c r="F14" s="28" t="e">
        <f t="shared" si="0"/>
        <v>#DIV/0!</v>
      </c>
    </row>
    <row r="15" spans="1:6" x14ac:dyDescent="0.25">
      <c r="A15" s="29" t="s">
        <v>195</v>
      </c>
      <c r="B15" s="29"/>
      <c r="C15" s="29"/>
      <c r="D15" s="24"/>
      <c r="E15" s="25"/>
      <c r="F15" s="28" t="e">
        <f t="shared" si="0"/>
        <v>#DIV/0!</v>
      </c>
    </row>
    <row r="16" spans="1:6" x14ac:dyDescent="0.25">
      <c r="A16" s="29" t="s">
        <v>196</v>
      </c>
      <c r="B16" s="29"/>
      <c r="C16" s="29"/>
      <c r="D16" s="24"/>
      <c r="E16" s="25"/>
      <c r="F16" s="28" t="e">
        <f t="shared" si="0"/>
        <v>#DIV/0!</v>
      </c>
    </row>
    <row r="17" spans="1:6" x14ac:dyDescent="0.25">
      <c r="A17" s="29" t="s">
        <v>197</v>
      </c>
      <c r="B17" s="29"/>
      <c r="C17" s="29"/>
      <c r="D17" s="24"/>
      <c r="E17" s="25"/>
      <c r="F17" s="28" t="e">
        <f t="shared" si="0"/>
        <v>#DIV/0!</v>
      </c>
    </row>
    <row r="18" spans="1:6" x14ac:dyDescent="0.25">
      <c r="A18" s="29" t="s">
        <v>198</v>
      </c>
      <c r="B18" s="29"/>
      <c r="C18" s="29"/>
      <c r="D18" s="24"/>
      <c r="E18" s="25"/>
      <c r="F18" s="28" t="e">
        <f t="shared" si="0"/>
        <v>#DIV/0!</v>
      </c>
    </row>
    <row r="19" spans="1:6" x14ac:dyDescent="0.25">
      <c r="A19" s="29" t="s">
        <v>199</v>
      </c>
      <c r="B19" s="29"/>
      <c r="C19" s="29"/>
      <c r="D19" s="24"/>
      <c r="E19" s="25"/>
      <c r="F19" s="28" t="e">
        <f t="shared" si="0"/>
        <v>#DIV/0!</v>
      </c>
    </row>
    <row r="20" spans="1:6" x14ac:dyDescent="0.25">
      <c r="A20" s="25" t="s">
        <v>200</v>
      </c>
      <c r="B20" s="23"/>
      <c r="C20" s="23"/>
      <c r="D20" s="24"/>
      <c r="E20" s="25"/>
      <c r="F20" s="28" t="e">
        <f t="shared" si="0"/>
        <v>#DIV/0!</v>
      </c>
    </row>
    <row r="21" spans="1:6" x14ac:dyDescent="0.25">
      <c r="A21" s="30" t="s">
        <v>201</v>
      </c>
      <c r="B21" s="23">
        <f>SUM(B9:B20)</f>
        <v>0</v>
      </c>
      <c r="C21" s="23">
        <f>SUM(C9:C20)/12</f>
        <v>0</v>
      </c>
      <c r="D21" s="24">
        <f>SUM(D9:D20)/12</f>
        <v>0</v>
      </c>
      <c r="E21" s="25" t="s">
        <v>202</v>
      </c>
      <c r="F21" s="28" t="e">
        <f>SUM(F9:F20)/12</f>
        <v>#DIV/0!</v>
      </c>
    </row>
    <row r="22" spans="1:6" x14ac:dyDescent="0.25">
      <c r="A22" s="23"/>
      <c r="B22" s="23"/>
      <c r="C22" s="23"/>
      <c r="D22" s="24"/>
      <c r="E22" s="25"/>
      <c r="F22" s="25"/>
    </row>
    <row r="23" spans="1:6" x14ac:dyDescent="0.25">
      <c r="A23" s="23"/>
      <c r="B23" s="23"/>
      <c r="C23" s="23"/>
      <c r="D23" s="24"/>
      <c r="E23" s="25"/>
      <c r="F23" s="25"/>
    </row>
    <row r="24" spans="1:6" ht="157.5" x14ac:dyDescent="0.25">
      <c r="A24" s="31" t="s">
        <v>203</v>
      </c>
      <c r="B24" s="23"/>
      <c r="C24" s="23"/>
      <c r="D24" s="24"/>
      <c r="E24" s="25"/>
      <c r="F24" s="25"/>
    </row>
    <row r="29" spans="1:6" ht="18" x14ac:dyDescent="0.25">
      <c r="A29" s="32" t="s">
        <v>204</v>
      </c>
      <c r="B29" s="23"/>
      <c r="C29" s="23"/>
      <c r="D29" s="23"/>
      <c r="E29" s="23"/>
      <c r="F29" s="25"/>
    </row>
    <row r="30" spans="1:6" ht="54.75" customHeight="1" x14ac:dyDescent="0.25">
      <c r="A30" s="61" t="s">
        <v>205</v>
      </c>
      <c r="B30" s="61"/>
      <c r="C30" s="61"/>
      <c r="D30" s="61"/>
      <c r="E30" s="23"/>
      <c r="F30" s="25"/>
    </row>
    <row r="31" spans="1:6" x14ac:dyDescent="0.25">
      <c r="A31" s="23" t="s">
        <v>178</v>
      </c>
      <c r="B31" s="23"/>
      <c r="C31" s="23"/>
      <c r="D31" s="23"/>
      <c r="E31" s="23"/>
      <c r="F31" s="25"/>
    </row>
    <row r="32" spans="1:6" ht="45" x14ac:dyDescent="0.25">
      <c r="A32" s="33" t="s">
        <v>209</v>
      </c>
      <c r="B32" s="34" t="s">
        <v>206</v>
      </c>
      <c r="C32" s="34" t="s">
        <v>207</v>
      </c>
      <c r="D32" s="34" t="s">
        <v>208</v>
      </c>
      <c r="E32" s="26"/>
    </row>
    <row r="33" spans="1:6" x14ac:dyDescent="0.25">
      <c r="A33" s="25" t="s">
        <v>189</v>
      </c>
      <c r="B33" s="29"/>
      <c r="C33" s="29"/>
      <c r="D33" s="28" t="e">
        <f>B33/C33</f>
        <v>#DIV/0!</v>
      </c>
      <c r="E33" s="23"/>
    </row>
    <row r="34" spans="1:6" x14ac:dyDescent="0.25">
      <c r="A34" s="29" t="s">
        <v>190</v>
      </c>
      <c r="B34" s="29"/>
      <c r="C34" s="29"/>
      <c r="D34" s="28" t="e">
        <f t="shared" ref="D34:D44" si="1">B33/C33</f>
        <v>#DIV/0!</v>
      </c>
      <c r="E34" s="29"/>
    </row>
    <row r="35" spans="1:6" x14ac:dyDescent="0.25">
      <c r="A35" s="29" t="s">
        <v>191</v>
      </c>
      <c r="B35" s="29"/>
      <c r="C35" s="29"/>
      <c r="D35" s="28" t="e">
        <f t="shared" si="1"/>
        <v>#DIV/0!</v>
      </c>
      <c r="E35" s="29"/>
    </row>
    <row r="36" spans="1:6" x14ac:dyDescent="0.25">
      <c r="A36" s="29" t="s">
        <v>192</v>
      </c>
      <c r="B36" s="29"/>
      <c r="C36" s="29"/>
      <c r="D36" s="28" t="e">
        <f t="shared" si="1"/>
        <v>#DIV/0!</v>
      </c>
      <c r="E36" s="29"/>
    </row>
    <row r="37" spans="1:6" x14ac:dyDescent="0.25">
      <c r="A37" s="29" t="s">
        <v>193</v>
      </c>
      <c r="B37" s="29"/>
      <c r="C37" s="29"/>
      <c r="D37" s="28" t="e">
        <f t="shared" si="1"/>
        <v>#DIV/0!</v>
      </c>
      <c r="E37" s="29"/>
    </row>
    <row r="38" spans="1:6" x14ac:dyDescent="0.25">
      <c r="A38" s="29" t="s">
        <v>194</v>
      </c>
      <c r="B38" s="29"/>
      <c r="C38" s="29"/>
      <c r="D38" s="28" t="e">
        <f t="shared" si="1"/>
        <v>#DIV/0!</v>
      </c>
      <c r="E38" s="29"/>
    </row>
    <row r="39" spans="1:6" x14ac:dyDescent="0.25">
      <c r="A39" s="29" t="s">
        <v>195</v>
      </c>
      <c r="B39" s="29"/>
      <c r="C39" s="29"/>
      <c r="D39" s="28" t="e">
        <f t="shared" si="1"/>
        <v>#DIV/0!</v>
      </c>
      <c r="E39" s="29"/>
    </row>
    <row r="40" spans="1:6" x14ac:dyDescent="0.25">
      <c r="A40" s="29" t="s">
        <v>196</v>
      </c>
      <c r="B40" s="29"/>
      <c r="C40" s="29"/>
      <c r="D40" s="28" t="e">
        <f t="shared" si="1"/>
        <v>#DIV/0!</v>
      </c>
      <c r="E40" s="29"/>
    </row>
    <row r="41" spans="1:6" x14ac:dyDescent="0.25">
      <c r="A41" s="29" t="s">
        <v>197</v>
      </c>
      <c r="B41" s="29"/>
      <c r="C41" s="29"/>
      <c r="D41" s="28" t="e">
        <f t="shared" si="1"/>
        <v>#DIV/0!</v>
      </c>
      <c r="E41" s="29"/>
    </row>
    <row r="42" spans="1:6" x14ac:dyDescent="0.25">
      <c r="A42" s="29" t="s">
        <v>198</v>
      </c>
      <c r="B42" s="29"/>
      <c r="C42" s="29"/>
      <c r="D42" s="28" t="e">
        <f t="shared" si="1"/>
        <v>#DIV/0!</v>
      </c>
      <c r="E42" s="29"/>
    </row>
    <row r="43" spans="1:6" x14ac:dyDescent="0.25">
      <c r="A43" s="29" t="s">
        <v>199</v>
      </c>
      <c r="B43" s="23"/>
      <c r="C43" s="23"/>
      <c r="D43" s="28" t="e">
        <f t="shared" si="1"/>
        <v>#DIV/0!</v>
      </c>
      <c r="E43" s="29"/>
    </row>
    <row r="44" spans="1:6" x14ac:dyDescent="0.25">
      <c r="A44" s="25" t="s">
        <v>200</v>
      </c>
      <c r="D44" s="28" t="e">
        <f t="shared" si="1"/>
        <v>#DIV/0!</v>
      </c>
      <c r="E44" s="23"/>
    </row>
    <row r="45" spans="1:6" x14ac:dyDescent="0.25">
      <c r="E45" s="23"/>
    </row>
    <row r="46" spans="1:6" x14ac:dyDescent="0.25">
      <c r="A46" s="30" t="s">
        <v>201</v>
      </c>
      <c r="B46" s="23">
        <f>SUM(B33:B44)</f>
        <v>0</v>
      </c>
      <c r="C46" s="23">
        <f>SUM(B33:B44)/12</f>
        <v>0</v>
      </c>
      <c r="D46" s="28">
        <f>SUM(F33:F44)/12</f>
        <v>0</v>
      </c>
      <c r="E46" s="23"/>
      <c r="F46" s="25"/>
    </row>
    <row r="47" spans="1:6" x14ac:dyDescent="0.25">
      <c r="A47" s="23"/>
      <c r="B47" s="23"/>
      <c r="C47" s="23"/>
      <c r="D47" s="23"/>
      <c r="E47" s="23"/>
      <c r="F47" s="25"/>
    </row>
    <row r="48" spans="1:6" x14ac:dyDescent="0.25">
      <c r="A48" s="23"/>
      <c r="B48" s="23"/>
      <c r="C48" s="23"/>
      <c r="D48" s="23"/>
      <c r="E48" s="23"/>
      <c r="F48" s="25"/>
    </row>
  </sheetData>
  <mergeCells count="1">
    <mergeCell ref="A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16"/>
  <sheetViews>
    <sheetView workbookViewId="0"/>
  </sheetViews>
  <sheetFormatPr defaultRowHeight="15" x14ac:dyDescent="0.25"/>
  <sheetData>
    <row r="1" spans="1:2" x14ac:dyDescent="0.25">
      <c r="A1" t="s">
        <v>139</v>
      </c>
      <c r="B1" t="s">
        <v>115</v>
      </c>
    </row>
    <row r="2" spans="1:2" x14ac:dyDescent="0.25">
      <c r="A2" t="s">
        <v>140</v>
      </c>
    </row>
    <row r="3" spans="1:2" x14ac:dyDescent="0.25">
      <c r="A3" t="s">
        <v>141</v>
      </c>
    </row>
    <row r="4" spans="1:2" x14ac:dyDescent="0.25">
      <c r="A4" t="s">
        <v>142</v>
      </c>
    </row>
    <row r="5" spans="1:2" x14ac:dyDescent="0.25">
      <c r="A5" t="s">
        <v>143</v>
      </c>
    </row>
    <row r="6" spans="1:2" x14ac:dyDescent="0.25">
      <c r="A6" t="s">
        <v>144</v>
      </c>
    </row>
    <row r="7" spans="1:2" x14ac:dyDescent="0.25">
      <c r="A7" t="s">
        <v>145</v>
      </c>
    </row>
    <row r="8" spans="1:2" x14ac:dyDescent="0.25">
      <c r="A8" t="s">
        <v>146</v>
      </c>
    </row>
    <row r="9" spans="1:2" x14ac:dyDescent="0.25">
      <c r="A9" t="s">
        <v>147</v>
      </c>
    </row>
    <row r="10" spans="1:2" x14ac:dyDescent="0.25">
      <c r="A10" t="s">
        <v>148</v>
      </c>
    </row>
    <row r="11" spans="1:2" x14ac:dyDescent="0.25">
      <c r="A11" t="s">
        <v>149</v>
      </c>
    </row>
    <row r="12" spans="1:2" x14ac:dyDescent="0.25">
      <c r="A12" t="s">
        <v>150</v>
      </c>
    </row>
    <row r="13" spans="1:2" x14ac:dyDescent="0.25">
      <c r="A13" t="s">
        <v>151</v>
      </c>
    </row>
    <row r="14" spans="1:2" x14ac:dyDescent="0.25">
      <c r="A14" t="s">
        <v>152</v>
      </c>
    </row>
    <row r="15" spans="1:2" x14ac:dyDescent="0.25">
      <c r="A15" t="s">
        <v>153</v>
      </c>
    </row>
    <row r="16" spans="1:2" x14ac:dyDescent="0.25">
      <c r="A16"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A63ECD27EB76469AF5A6651F7FFCF3" ma:contentTypeVersion="0" ma:contentTypeDescription="Create a new document." ma:contentTypeScope="" ma:versionID="072f4bae16ef4195407b87eec50bbe6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78F9E70-30D8-460A-807E-3974DA44C7FA}">
  <ds:schemaRefs>
    <ds:schemaRef ds:uri="http://schemas.microsoft.com/sharepoint/v3/contenttype/forms"/>
  </ds:schemaRefs>
</ds:datastoreItem>
</file>

<file path=customXml/itemProps2.xml><?xml version="1.0" encoding="utf-8"?>
<ds:datastoreItem xmlns:ds="http://schemas.openxmlformats.org/officeDocument/2006/customXml" ds:itemID="{AEA29ECC-9A7E-4F02-AE26-21313FCDC285}">
  <ds:schemaRef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31E0871C-2177-4058-9E55-E49A3B06A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Employee Data</vt:lpstr>
      <vt:lpstr>Dashboard Data</vt:lpstr>
      <vt:lpstr>Reports</vt:lpstr>
      <vt:lpstr>Lists</vt:lpstr>
      <vt:lpstr>Hire Yield Ratio</vt:lpstr>
      <vt:lpstr>Human Capital ROI</vt:lpstr>
      <vt:lpstr>Cost Per Hire</vt:lpstr>
      <vt:lpstr>Absenteeism</vt:lpstr>
      <vt:lpstr>Department</vt:lpstr>
      <vt:lpstr>Employee</vt:lpstr>
      <vt:lpstr>List_Departments</vt:lpstr>
      <vt:lpstr>List_Employees</vt:lpstr>
      <vt:lpstr>List_Employment</vt:lpstr>
      <vt:lpstr>List_Locations</vt:lpstr>
      <vt:lpstr>List_Year</vt:lpstr>
      <vt:lpstr>Location</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2023-05-17T13:50:06Z</dcterms:modified>
</cp:coreProperties>
</file>